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15" yWindow="1185" windowWidth="15480" windowHeight="9765" tabRatio="661" activeTab="4"/>
  </bookViews>
  <sheets>
    <sheet name="deltagare" sheetId="1" r:id="rId1"/>
    <sheet name="segl1 kl" sheetId="2" r:id="rId2"/>
    <sheet name="segl2 kl" sheetId="3" r:id="rId3"/>
    <sheet name="segl3 kl" sheetId="4" r:id="rId4"/>
    <sheet name="points_kl" sheetId="5" r:id="rId5"/>
    <sheet name="segl1 tot" sheetId="6" r:id="rId6"/>
    <sheet name="segl2 tot" sheetId="7" r:id="rId7"/>
    <sheet name="segl3 tot" sheetId="8" r:id="rId8"/>
    <sheet name="points_tot" sheetId="9" r:id="rId9"/>
    <sheet name="Blad3" sheetId="10" r:id="rId10"/>
    <sheet name="Blad4" sheetId="11" r:id="rId11"/>
    <sheet name="Blad5" sheetId="12" r:id="rId12"/>
    <sheet name="Blad6" sheetId="13" r:id="rId13"/>
    <sheet name="Blad7" sheetId="14" r:id="rId14"/>
    <sheet name="Blad8" sheetId="15" r:id="rId15"/>
    <sheet name="Blad9" sheetId="16" r:id="rId16"/>
    <sheet name="Blad10" sheetId="17" r:id="rId17"/>
    <sheet name="Blad11" sheetId="18" r:id="rId18"/>
    <sheet name="Blad12" sheetId="19" r:id="rId19"/>
    <sheet name="Blad13" sheetId="20" r:id="rId20"/>
    <sheet name="Blad14" sheetId="21" r:id="rId21"/>
    <sheet name="Blad15" sheetId="22" r:id="rId22"/>
  </sheets>
  <definedNames>
    <definedName name="HTML_CodePage" hidden="1">1252</definedName>
    <definedName name="HTML_Control" localSheetId="4" hidden="1">{"'total'!$A$2:$J$20"}</definedName>
    <definedName name="HTML_Control" localSheetId="8" hidden="1">{"'total'!$A$2:$J$20"}</definedName>
    <definedName name="HTML_Control" localSheetId="5" hidden="1">{"'total'!$A$2:$J$20"}</definedName>
    <definedName name="HTML_Control" localSheetId="2" hidden="1">{"'total'!$A$2:$J$20"}</definedName>
    <definedName name="HTML_Control" localSheetId="6" hidden="1">{"'total'!$A$2:$J$20"}</definedName>
    <definedName name="HTML_Control" localSheetId="3" hidden="1">{"'total'!$A$2:$J$20"}</definedName>
    <definedName name="HTML_Control" localSheetId="7" hidden="1">{"'total'!$A$2:$J$20"}</definedName>
    <definedName name="HTML_Control" hidden="1">{"'total'!$A$2:$J$20"}</definedName>
    <definedName name="HTML_Description" hidden="1">""</definedName>
    <definedName name="HTML_Email" hidden="1">""</definedName>
    <definedName name="HTML_Header" hidden="1">"Resultat Picasso Cup 010526, poängsammanställning totalresultat"</definedName>
    <definedName name="HTML_LastUpdate" hidden="1">"2001-05-27"</definedName>
    <definedName name="HTML_LineAfter" hidden="1">TRUE</definedName>
    <definedName name="HTML_LineBefore" hidden="1">FALSE</definedName>
    <definedName name="HTML_Name" hidden="1">"Per Åberg"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"C:\per\CSS\2001\picasso\pic_restot.htm"</definedName>
    <definedName name="HTML_PathTemplate" hidden="1">"C:\per\CSS\2001\onsdag\onsdres0516.htm"</definedName>
    <definedName name="HTML_Title" hidden="1">"picasso_res"</definedName>
  </definedNames>
  <calcPr fullCalcOnLoad="1"/>
</workbook>
</file>

<file path=xl/sharedStrings.xml><?xml version="1.0" encoding="utf-8"?>
<sst xmlns="http://schemas.openxmlformats.org/spreadsheetml/2006/main" count="231" uniqueCount="82">
  <si>
    <t>Segelnr</t>
  </si>
  <si>
    <t>Båt</t>
  </si>
  <si>
    <t>LYS</t>
  </si>
  <si>
    <t>Båtnamn</t>
  </si>
  <si>
    <t>Rorsman</t>
  </si>
  <si>
    <t>Klubb</t>
  </si>
  <si>
    <t>Klass</t>
  </si>
  <si>
    <t>Gatuaddress</t>
  </si>
  <si>
    <t>postnr ort</t>
  </si>
  <si>
    <t>Startavg</t>
  </si>
  <si>
    <t>incheckad</t>
  </si>
  <si>
    <t>Bet</t>
  </si>
  <si>
    <t>681 52  Kristinehamn</t>
  </si>
  <si>
    <t>Plac</t>
  </si>
  <si>
    <t>Starttid</t>
  </si>
  <si>
    <t>Måltid</t>
  </si>
  <si>
    <t>Korrtid</t>
  </si>
  <si>
    <t>First 40.7</t>
  </si>
  <si>
    <t>Karukera</t>
  </si>
  <si>
    <t>Ola Sandell</t>
  </si>
  <si>
    <t>Vålösundsvägen 42</t>
  </si>
  <si>
    <t>Segling1</t>
  </si>
  <si>
    <t>segling2</t>
  </si>
  <si>
    <t>segling3</t>
  </si>
  <si>
    <t>Totalt</t>
  </si>
  <si>
    <t>CRSS</t>
  </si>
  <si>
    <t>E-post</t>
  </si>
  <si>
    <t>Tel 2</t>
  </si>
  <si>
    <t>0550 12388</t>
  </si>
  <si>
    <t>Tel 1</t>
  </si>
  <si>
    <t>Micael Andersson</t>
  </si>
  <si>
    <t>Compis 97</t>
  </si>
  <si>
    <t>Lars-Åke Andersson</t>
  </si>
  <si>
    <t>Charmija</t>
  </si>
  <si>
    <t>Farbror Bosse</t>
  </si>
  <si>
    <t>Lillmyrsgatan 2</t>
  </si>
  <si>
    <t>654 69  Karlstad</t>
  </si>
  <si>
    <t>054 836316</t>
  </si>
  <si>
    <t>681 41  Kristinehamn</t>
  </si>
  <si>
    <t>0550 12030</t>
  </si>
  <si>
    <t>Antal mat</t>
  </si>
  <si>
    <t>ABK</t>
  </si>
  <si>
    <t>0709495651</t>
  </si>
  <si>
    <t>KDSS</t>
  </si>
  <si>
    <t>Björkhallsvägen 2</t>
  </si>
  <si>
    <t>Thorbjörn Brandberg</t>
  </si>
  <si>
    <t>Poäng</t>
  </si>
  <si>
    <t>D</t>
  </si>
  <si>
    <t>E</t>
  </si>
  <si>
    <t>DNS</t>
  </si>
  <si>
    <t>Klass LYS A</t>
  </si>
  <si>
    <t>Klass LYS B</t>
  </si>
  <si>
    <t>Grenadjärgatan 4</t>
  </si>
  <si>
    <t>0551 20551</t>
  </si>
  <si>
    <t>Melges 24</t>
  </si>
  <si>
    <t>Tomas Jansson</t>
  </si>
  <si>
    <t>ASS</t>
  </si>
  <si>
    <t>070 5944935</t>
  </si>
  <si>
    <t>Sonatvägen 11</t>
  </si>
  <si>
    <t>Deltagare Picasso Cup 2007</t>
  </si>
  <si>
    <t>Vänercupen</t>
  </si>
  <si>
    <t>X-102</t>
  </si>
  <si>
    <t>Patrik Carlén</t>
  </si>
  <si>
    <t>0705748285</t>
  </si>
  <si>
    <t>Nyponstigen 2</t>
  </si>
  <si>
    <t>J24</t>
  </si>
  <si>
    <t>Claes Källqvist</t>
  </si>
  <si>
    <t>Annebergsgatan 61</t>
  </si>
  <si>
    <t>654 68  Karlstad</t>
  </si>
  <si>
    <t>667 31  Karlstad</t>
  </si>
  <si>
    <t>547 91  Gullspång</t>
  </si>
  <si>
    <t>671 33  Arvika</t>
  </si>
  <si>
    <t>054871878</t>
  </si>
  <si>
    <t>One off 1/4 ton</t>
  </si>
  <si>
    <t>André Henriksson</t>
  </si>
  <si>
    <t>bet mat 25:-</t>
  </si>
  <si>
    <t>Resultat Picasso Cup 070602, segling 1</t>
  </si>
  <si>
    <t>Tailwind 35</t>
  </si>
  <si>
    <t>Berit Sandberg</t>
  </si>
  <si>
    <t>Resultat Picasso Cup 070602, segling 2</t>
  </si>
  <si>
    <t>Resultat Picasso Cup 070602, segling 3</t>
  </si>
  <si>
    <t>Resultat Picasso Cup 070602, Poängsammanställning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</si>
</sst>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hh:mm:ss;@"/>
    <numFmt numFmtId="169" formatCode="[h]:mm:ss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Schoolbook"/>
      <family val="1"/>
    </font>
    <font>
      <b/>
      <sz val="10"/>
      <name val="Century Schoolbook"/>
      <family val="1"/>
    </font>
    <font>
      <b/>
      <sz val="14"/>
      <name val="Century Schoolbook"/>
      <family val="1"/>
    </font>
    <font>
      <b/>
      <sz val="12"/>
      <name val="Century Schoolbook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6" xfId="0" applyFont="1" applyBorder="1" applyAlignment="1">
      <alignment horizontal="left"/>
    </xf>
    <xf numFmtId="21" fontId="4" fillId="0" borderId="9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21" fontId="4" fillId="0" borderId="18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4" fillId="0" borderId="7" xfId="0" applyNumberFormat="1" applyFont="1" applyBorder="1" applyAlignment="1">
      <alignment/>
    </xf>
    <xf numFmtId="168" fontId="4" fillId="0" borderId="5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21" fontId="4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21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2" fontId="4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27" sqref="C27"/>
    </sheetView>
  </sheetViews>
  <sheetFormatPr defaultColWidth="9.140625" defaultRowHeight="12.75"/>
  <cols>
    <col min="1" max="1" width="5.140625" style="4" customWidth="1"/>
    <col min="2" max="2" width="7.421875" style="4" customWidth="1"/>
    <col min="3" max="3" width="13.57421875" style="4" customWidth="1"/>
    <col min="4" max="4" width="5.57421875" style="0" customWidth="1"/>
    <col min="5" max="5" width="15.8515625" style="0" customWidth="1"/>
    <col min="6" max="6" width="22.8515625" style="0" bestFit="1" customWidth="1"/>
    <col min="7" max="7" width="6.140625" style="0" customWidth="1"/>
    <col min="8" max="8" width="5.7109375" style="0" customWidth="1"/>
    <col min="9" max="9" width="17.7109375" style="0" customWidth="1"/>
    <col min="10" max="10" width="19.7109375" style="0" customWidth="1"/>
    <col min="11" max="12" width="10.57421875" style="5" customWidth="1"/>
    <col min="13" max="13" width="9.140625" style="4" customWidth="1"/>
    <col min="14" max="15" width="9.7109375" style="4" customWidth="1"/>
    <col min="16" max="16" width="9.140625" style="4" customWidth="1"/>
    <col min="17" max="17" width="10.8515625" style="4" bestFit="1" customWidth="1"/>
    <col min="18" max="18" width="10.8515625" style="47" customWidth="1"/>
    <col min="19" max="19" width="34.00390625" style="5" bestFit="1" customWidth="1"/>
  </cols>
  <sheetData>
    <row r="1" spans="1:19" ht="18.75">
      <c r="A1" s="49"/>
      <c r="B1" s="66" t="s">
        <v>59</v>
      </c>
      <c r="C1" s="67"/>
      <c r="D1" s="68"/>
      <c r="E1" s="68"/>
      <c r="F1" s="68"/>
      <c r="G1" s="68"/>
      <c r="H1" s="69"/>
      <c r="I1" s="51"/>
      <c r="J1" s="51"/>
      <c r="K1" s="52"/>
      <c r="L1" s="52"/>
      <c r="M1" s="49"/>
      <c r="N1" s="49"/>
      <c r="O1" s="49"/>
      <c r="P1" s="49"/>
      <c r="Q1" s="49"/>
      <c r="R1" s="53"/>
      <c r="S1" s="52"/>
    </row>
    <row r="2" spans="1:255" s="3" customFormat="1" ht="13.5" customHeight="1">
      <c r="A2" s="60"/>
      <c r="B2" s="70" t="s">
        <v>0</v>
      </c>
      <c r="C2" s="71" t="s">
        <v>1</v>
      </c>
      <c r="D2" s="71" t="s">
        <v>2</v>
      </c>
      <c r="E2" s="71" t="s">
        <v>3</v>
      </c>
      <c r="F2" s="71" t="s">
        <v>4</v>
      </c>
      <c r="G2" s="71" t="s">
        <v>5</v>
      </c>
      <c r="H2" s="72" t="s">
        <v>6</v>
      </c>
      <c r="I2" s="54" t="s">
        <v>7</v>
      </c>
      <c r="J2" s="55" t="s">
        <v>8</v>
      </c>
      <c r="K2" s="56" t="s">
        <v>29</v>
      </c>
      <c r="L2" s="16" t="s">
        <v>27</v>
      </c>
      <c r="M2" s="16" t="s">
        <v>9</v>
      </c>
      <c r="N2" s="16" t="s">
        <v>10</v>
      </c>
      <c r="O2" s="16" t="s">
        <v>60</v>
      </c>
      <c r="P2" s="16" t="s">
        <v>11</v>
      </c>
      <c r="Q2" s="16" t="s">
        <v>40</v>
      </c>
      <c r="R2" s="24" t="s">
        <v>75</v>
      </c>
      <c r="S2" s="56" t="s">
        <v>26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0" customFormat="1" ht="13.5" customHeight="1">
      <c r="A3" s="60"/>
      <c r="B3" s="6">
        <v>37</v>
      </c>
      <c r="C3" s="6">
        <v>707</v>
      </c>
      <c r="D3" s="6">
        <v>1.09</v>
      </c>
      <c r="E3" s="6"/>
      <c r="F3" s="6" t="s">
        <v>45</v>
      </c>
      <c r="G3" s="6" t="s">
        <v>41</v>
      </c>
      <c r="H3" s="6" t="s">
        <v>47</v>
      </c>
      <c r="I3" s="54" t="s">
        <v>52</v>
      </c>
      <c r="J3" s="55" t="s">
        <v>70</v>
      </c>
      <c r="K3" s="56" t="s">
        <v>53</v>
      </c>
      <c r="L3" s="56"/>
      <c r="M3" s="16">
        <v>180</v>
      </c>
      <c r="N3" s="16"/>
      <c r="O3" s="16"/>
      <c r="P3" s="16"/>
      <c r="Q3" s="16"/>
      <c r="R3" s="24"/>
      <c r="S3" s="56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</row>
    <row r="4" spans="1:255" s="59" customFormat="1" ht="13.5" customHeight="1">
      <c r="A4" s="60"/>
      <c r="B4" s="6">
        <v>40</v>
      </c>
      <c r="C4" s="6">
        <v>707</v>
      </c>
      <c r="D4" s="6">
        <v>1.09</v>
      </c>
      <c r="E4" s="6" t="s">
        <v>34</v>
      </c>
      <c r="F4" s="6" t="s">
        <v>30</v>
      </c>
      <c r="G4" s="6" t="s">
        <v>25</v>
      </c>
      <c r="H4" s="6" t="s">
        <v>47</v>
      </c>
      <c r="I4" s="54" t="s">
        <v>44</v>
      </c>
      <c r="J4" s="55" t="s">
        <v>38</v>
      </c>
      <c r="K4" s="56" t="s">
        <v>39</v>
      </c>
      <c r="L4" s="57">
        <v>709850405</v>
      </c>
      <c r="M4" s="16">
        <v>180</v>
      </c>
      <c r="N4" s="16"/>
      <c r="O4" s="16"/>
      <c r="P4" s="16"/>
      <c r="Q4" s="16"/>
      <c r="R4" s="24"/>
      <c r="S4" s="56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</row>
    <row r="5" spans="2:19" ht="12.75">
      <c r="B5" s="6">
        <v>23</v>
      </c>
      <c r="C5" s="6" t="s">
        <v>65</v>
      </c>
      <c r="D5" s="6">
        <v>1.11</v>
      </c>
      <c r="E5" s="6"/>
      <c r="F5" s="6" t="s">
        <v>66</v>
      </c>
      <c r="G5" s="6" t="s">
        <v>43</v>
      </c>
      <c r="H5" s="6" t="s">
        <v>47</v>
      </c>
      <c r="I5" s="54" t="s">
        <v>67</v>
      </c>
      <c r="J5" s="55" t="s">
        <v>69</v>
      </c>
      <c r="K5" s="56"/>
      <c r="L5" s="56" t="s">
        <v>72</v>
      </c>
      <c r="M5" s="16">
        <v>180</v>
      </c>
      <c r="N5" s="16"/>
      <c r="O5" s="16"/>
      <c r="P5" s="16"/>
      <c r="Q5"/>
      <c r="R5"/>
      <c r="S5"/>
    </row>
    <row r="6" spans="1:19" ht="12.75">
      <c r="A6" s="49"/>
      <c r="B6" s="6">
        <v>282</v>
      </c>
      <c r="C6" s="6" t="s">
        <v>54</v>
      </c>
      <c r="D6" s="6">
        <v>1.27</v>
      </c>
      <c r="E6" s="6"/>
      <c r="F6" s="6" t="s">
        <v>55</v>
      </c>
      <c r="G6" s="6" t="s">
        <v>56</v>
      </c>
      <c r="H6" s="6" t="s">
        <v>47</v>
      </c>
      <c r="I6" s="54" t="s">
        <v>58</v>
      </c>
      <c r="J6" s="55" t="s">
        <v>71</v>
      </c>
      <c r="K6" s="56" t="s">
        <v>57</v>
      </c>
      <c r="L6" s="56"/>
      <c r="M6" s="16">
        <v>180</v>
      </c>
      <c r="N6" s="16"/>
      <c r="O6" s="16">
        <v>20</v>
      </c>
      <c r="P6" s="16"/>
      <c r="Q6" s="16"/>
      <c r="R6" s="24"/>
      <c r="S6" s="56"/>
    </row>
    <row r="7" spans="1:19" ht="12.75">
      <c r="A7" s="49"/>
      <c r="B7" s="6">
        <v>7363</v>
      </c>
      <c r="C7" s="6" t="s">
        <v>73</v>
      </c>
      <c r="D7" s="6">
        <v>1.08</v>
      </c>
      <c r="E7" s="50"/>
      <c r="F7" s="6" t="s">
        <v>74</v>
      </c>
      <c r="G7" s="6" t="s">
        <v>25</v>
      </c>
      <c r="H7" s="6" t="s">
        <v>48</v>
      </c>
      <c r="I7" s="51"/>
      <c r="J7" s="51"/>
      <c r="K7" s="51"/>
      <c r="L7" s="51"/>
      <c r="M7" s="16">
        <v>180</v>
      </c>
      <c r="N7" s="51"/>
      <c r="O7" s="51"/>
      <c r="P7" s="51"/>
      <c r="Q7" s="16"/>
      <c r="R7" s="24"/>
      <c r="S7" s="56"/>
    </row>
    <row r="8" spans="1:256" s="3" customFormat="1" ht="13.5" customHeight="1">
      <c r="A8" s="60"/>
      <c r="B8" s="6">
        <v>152</v>
      </c>
      <c r="C8" s="6" t="s">
        <v>31</v>
      </c>
      <c r="D8" s="6">
        <v>1.1</v>
      </c>
      <c r="E8" s="6" t="s">
        <v>33</v>
      </c>
      <c r="F8" s="6" t="s">
        <v>32</v>
      </c>
      <c r="G8" s="6" t="s">
        <v>25</v>
      </c>
      <c r="H8" s="6" t="s">
        <v>48</v>
      </c>
      <c r="I8" s="54" t="s">
        <v>35</v>
      </c>
      <c r="J8" s="55" t="s">
        <v>36</v>
      </c>
      <c r="K8" s="56" t="s">
        <v>37</v>
      </c>
      <c r="L8" s="56"/>
      <c r="M8" s="16">
        <v>180</v>
      </c>
      <c r="N8" s="16"/>
      <c r="O8" s="16"/>
      <c r="P8" s="16"/>
      <c r="Q8" s="51"/>
      <c r="R8" s="51"/>
      <c r="S8" s="5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3.5" customHeight="1">
      <c r="A9" s="60"/>
      <c r="B9" s="6">
        <v>8380</v>
      </c>
      <c r="C9" s="6" t="s">
        <v>77</v>
      </c>
      <c r="D9" s="6">
        <v>1.19</v>
      </c>
      <c r="E9" s="50"/>
      <c r="F9" s="6" t="s">
        <v>78</v>
      </c>
      <c r="G9" s="6" t="s">
        <v>25</v>
      </c>
      <c r="H9" s="6" t="s">
        <v>48</v>
      </c>
      <c r="I9"/>
      <c r="J9"/>
      <c r="K9"/>
      <c r="L9"/>
      <c r="M9"/>
      <c r="N9"/>
      <c r="O9"/>
      <c r="P9"/>
      <c r="Q9" s="16"/>
      <c r="R9" s="24"/>
      <c r="S9" s="5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3.5" customHeight="1">
      <c r="A10" s="60"/>
      <c r="B10" s="6">
        <v>17</v>
      </c>
      <c r="C10" s="6" t="s">
        <v>61</v>
      </c>
      <c r="D10" s="6">
        <v>1.2</v>
      </c>
      <c r="E10" s="6"/>
      <c r="F10" s="6" t="s">
        <v>62</v>
      </c>
      <c r="G10" s="6" t="s">
        <v>43</v>
      </c>
      <c r="H10" s="6" t="s">
        <v>48</v>
      </c>
      <c r="I10" s="54" t="s">
        <v>64</v>
      </c>
      <c r="J10" s="55" t="s">
        <v>68</v>
      </c>
      <c r="K10" s="56"/>
      <c r="L10" s="56" t="s">
        <v>63</v>
      </c>
      <c r="M10" s="16">
        <v>180</v>
      </c>
      <c r="N10" s="16"/>
      <c r="O10" s="16"/>
      <c r="P10" s="16"/>
      <c r="Q10" s="16"/>
      <c r="R10" s="24"/>
      <c r="S10" s="5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9" ht="12.75">
      <c r="A11" s="49"/>
      <c r="B11" s="6">
        <v>643</v>
      </c>
      <c r="C11" s="6" t="s">
        <v>17</v>
      </c>
      <c r="D11" s="6">
        <v>1.34</v>
      </c>
      <c r="E11" s="6" t="s">
        <v>18</v>
      </c>
      <c r="F11" s="6" t="s">
        <v>19</v>
      </c>
      <c r="G11" s="6" t="s">
        <v>25</v>
      </c>
      <c r="H11" s="6" t="s">
        <v>48</v>
      </c>
      <c r="I11" s="54" t="s">
        <v>20</v>
      </c>
      <c r="J11" s="55" t="s">
        <v>12</v>
      </c>
      <c r="K11" s="56" t="s">
        <v>28</v>
      </c>
      <c r="L11" s="56" t="s">
        <v>42</v>
      </c>
      <c r="M11" s="16">
        <v>180</v>
      </c>
      <c r="N11" s="16"/>
      <c r="O11" s="16"/>
      <c r="P11" s="16"/>
      <c r="Q11" s="16"/>
      <c r="R11" s="24"/>
      <c r="S11" s="51"/>
    </row>
    <row r="12" spans="2:19" ht="12.75">
      <c r="B12" s="16"/>
      <c r="C12" s="16"/>
      <c r="D12" s="16"/>
      <c r="E12" s="51"/>
      <c r="F12" s="16"/>
      <c r="G12" s="16"/>
      <c r="H12" s="51"/>
      <c r="I12" s="51"/>
      <c r="J12" s="51"/>
      <c r="K12" s="51"/>
      <c r="L12" s="51"/>
      <c r="M12" s="16"/>
      <c r="N12" s="51"/>
      <c r="O12" s="51"/>
      <c r="P12" s="51"/>
      <c r="Q12" s="51"/>
      <c r="R12" s="51"/>
      <c r="S12" s="51"/>
    </row>
    <row r="13" spans="2:19" ht="12.75">
      <c r="B13" s="16"/>
      <c r="C13" s="16"/>
      <c r="D13" s="16"/>
      <c r="E13" s="51"/>
      <c r="F13" s="16"/>
      <c r="G13" s="16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2:19" ht="12.75">
      <c r="B14" s="16"/>
      <c r="C14" s="16"/>
      <c r="D14" s="16"/>
      <c r="E14" s="51"/>
      <c r="F14" s="16"/>
      <c r="G14" s="16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20" spans="18:19" ht="12.75">
      <c r="R20" s="5"/>
      <c r="S20"/>
    </row>
    <row r="21" spans="18:19" ht="12.75">
      <c r="R21" s="5"/>
      <c r="S21"/>
    </row>
    <row r="22" spans="18:19" ht="12.75">
      <c r="R22" s="5"/>
      <c r="S22"/>
    </row>
    <row r="23" spans="18:19" ht="12.75">
      <c r="R23" s="5"/>
      <c r="S23"/>
    </row>
    <row r="38" ht="12.75">
      <c r="I38" s="8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15"/>
  <sheetViews>
    <sheetView zoomScale="150" zoomScaleNormal="150" workbookViewId="0" topLeftCell="A1">
      <selection activeCell="J7" sqref="J7"/>
    </sheetView>
  </sheetViews>
  <sheetFormatPr defaultColWidth="9.140625" defaultRowHeight="12.75"/>
  <cols>
    <col min="2" max="2" width="5.140625" style="4" customWidth="1"/>
    <col min="3" max="3" width="7.421875" style="4" customWidth="1"/>
    <col min="4" max="4" width="14.421875" style="4" customWidth="1"/>
    <col min="5" max="5" width="5.57421875" style="0" customWidth="1"/>
    <col min="6" max="6" width="15.7109375" style="0" bestFit="1" customWidth="1"/>
    <col min="7" max="7" width="22.8515625" style="0" bestFit="1" customWidth="1"/>
    <col min="8" max="8" width="6.140625" style="0" customWidth="1"/>
    <col min="9" max="9" width="8.140625" style="42" customWidth="1"/>
    <col min="10" max="10" width="8.28125" style="42" customWidth="1"/>
    <col min="11" max="11" width="11.57421875" style="0" customWidth="1"/>
    <col min="12" max="12" width="9.140625" style="4" customWidth="1"/>
  </cols>
  <sheetData>
    <row r="1" ht="13.5" thickBot="1"/>
    <row r="2" spans="2:11" ht="19.5" thickBot="1">
      <c r="B2" s="15" t="s">
        <v>76</v>
      </c>
      <c r="C2" s="17"/>
      <c r="D2" s="18"/>
      <c r="E2" s="19"/>
      <c r="F2" s="19"/>
      <c r="G2" s="19"/>
      <c r="H2" s="19"/>
      <c r="I2" s="43"/>
      <c r="J2" s="43"/>
      <c r="K2" s="20"/>
    </row>
    <row r="3" spans="2:11" ht="15.75" thickBot="1">
      <c r="B3" s="21" t="s">
        <v>50</v>
      </c>
      <c r="C3" s="17"/>
      <c r="D3" s="18"/>
      <c r="E3" s="19"/>
      <c r="F3" s="19"/>
      <c r="G3" s="19"/>
      <c r="H3" s="19"/>
      <c r="I3" s="43"/>
      <c r="J3" s="43"/>
      <c r="K3" s="20"/>
    </row>
    <row r="4" spans="2:256" s="3" customFormat="1" ht="13.5" customHeight="1">
      <c r="B4" s="13" t="s">
        <v>13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6</v>
      </c>
      <c r="I4" s="44" t="s">
        <v>14</v>
      </c>
      <c r="J4" s="44" t="s">
        <v>15</v>
      </c>
      <c r="K4" s="22" t="s">
        <v>16</v>
      </c>
      <c r="L4" s="48" t="s">
        <v>46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256" s="3" customFormat="1" ht="13.5" customHeight="1">
      <c r="B5" s="7">
        <v>1</v>
      </c>
      <c r="C5" s="6">
        <f>deltagare!B3</f>
        <v>37</v>
      </c>
      <c r="D5" s="6">
        <f>deltagare!C3</f>
        <v>707</v>
      </c>
      <c r="E5" s="6">
        <f>deltagare!D3</f>
        <v>1.09</v>
      </c>
      <c r="F5" s="6">
        <f>deltagare!E3</f>
        <v>0</v>
      </c>
      <c r="G5" s="6" t="str">
        <f>deltagare!F3</f>
        <v>Thorbjörn Brandberg</v>
      </c>
      <c r="H5" s="6" t="str">
        <f>deltagare!H3</f>
        <v>D</v>
      </c>
      <c r="I5" s="45">
        <v>0.4236111111111111</v>
      </c>
      <c r="J5" s="45">
        <v>0.46837962962962965</v>
      </c>
      <c r="K5" s="23">
        <f>(J5-I5)*E5</f>
        <v>0.048797685185185215</v>
      </c>
      <c r="L5" s="48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s="3" customFormat="1" ht="13.5" customHeight="1">
      <c r="B6" s="7">
        <v>2</v>
      </c>
      <c r="C6" s="6">
        <f>deltagare!B5</f>
        <v>23</v>
      </c>
      <c r="D6" s="6" t="str">
        <f>deltagare!C5</f>
        <v>J24</v>
      </c>
      <c r="E6" s="6">
        <f>deltagare!D5</f>
        <v>1.11</v>
      </c>
      <c r="F6" s="6">
        <f>deltagare!E5</f>
        <v>0</v>
      </c>
      <c r="G6" s="6" t="str">
        <f>deltagare!F5</f>
        <v>Claes Källqvist</v>
      </c>
      <c r="H6" s="6" t="str">
        <f>deltagare!H5</f>
        <v>D</v>
      </c>
      <c r="I6" s="45">
        <v>0.4236111111111111</v>
      </c>
      <c r="J6" s="45">
        <v>0.4678703703703704</v>
      </c>
      <c r="K6" s="23">
        <f>(J6-I6)*E6</f>
        <v>0.0491277777777778</v>
      </c>
      <c r="L6" s="48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2:12" ht="12.75">
      <c r="B7" s="7">
        <v>3</v>
      </c>
      <c r="C7" s="6">
        <f>deltagare!B4</f>
        <v>40</v>
      </c>
      <c r="D7" s="6">
        <f>deltagare!C4</f>
        <v>707</v>
      </c>
      <c r="E7" s="6">
        <f>deltagare!D4</f>
        <v>1.09</v>
      </c>
      <c r="F7" s="6" t="str">
        <f>deltagare!E4</f>
        <v>Farbror Bosse</v>
      </c>
      <c r="G7" s="6" t="str">
        <f>deltagare!F4</f>
        <v>Micael Andersson</v>
      </c>
      <c r="H7" s="6" t="str">
        <f>deltagare!H4</f>
        <v>D</v>
      </c>
      <c r="I7" s="45">
        <v>0.4236111111111111</v>
      </c>
      <c r="J7" s="45">
        <v>0.4691435185185185</v>
      </c>
      <c r="K7" s="23">
        <f>(J7-I7)*E7</f>
        <v>0.04963032407407405</v>
      </c>
      <c r="L7" s="48">
        <v>3</v>
      </c>
    </row>
    <row r="8" spans="2:12" ht="13.5" thickBot="1">
      <c r="B8" s="7">
        <v>4</v>
      </c>
      <c r="C8" s="6">
        <f>deltagare!B6</f>
        <v>282</v>
      </c>
      <c r="D8" s="6" t="str">
        <f>deltagare!C6</f>
        <v>Melges 24</v>
      </c>
      <c r="E8" s="6">
        <f>deltagare!D6</f>
        <v>1.27</v>
      </c>
      <c r="F8" s="6">
        <f>deltagare!E6</f>
        <v>0</v>
      </c>
      <c r="G8" s="6" t="str">
        <f>deltagare!F6</f>
        <v>Tomas Jansson</v>
      </c>
      <c r="H8" s="6" t="str">
        <f>deltagare!H6</f>
        <v>D</v>
      </c>
      <c r="I8" s="45">
        <v>0.4236111111111111</v>
      </c>
      <c r="J8" s="45">
        <v>0.46361111111111114</v>
      </c>
      <c r="K8" s="23">
        <f>(J8-I8)*E8</f>
        <v>0.050800000000000047</v>
      </c>
      <c r="L8" s="48">
        <v>4</v>
      </c>
    </row>
    <row r="9" spans="2:11" ht="15.75" thickBot="1">
      <c r="B9" s="21" t="s">
        <v>51</v>
      </c>
      <c r="C9" s="17"/>
      <c r="D9" s="18"/>
      <c r="E9" s="19"/>
      <c r="F9" s="19"/>
      <c r="G9" s="19"/>
      <c r="H9" s="19"/>
      <c r="I9" s="43"/>
      <c r="J9" s="43"/>
      <c r="K9" s="20"/>
    </row>
    <row r="10" spans="2:256" s="3" customFormat="1" ht="13.5" customHeight="1">
      <c r="B10" s="37" t="s">
        <v>13</v>
      </c>
      <c r="C10" s="38" t="s">
        <v>0</v>
      </c>
      <c r="D10" s="38" t="s">
        <v>1</v>
      </c>
      <c r="E10" s="38" t="s">
        <v>2</v>
      </c>
      <c r="F10" s="38" t="s">
        <v>3</v>
      </c>
      <c r="G10" s="38" t="s">
        <v>4</v>
      </c>
      <c r="H10" s="38" t="s">
        <v>6</v>
      </c>
      <c r="I10" s="46" t="s">
        <v>14</v>
      </c>
      <c r="J10" s="46" t="s">
        <v>15</v>
      </c>
      <c r="K10" s="41" t="s">
        <v>16</v>
      </c>
      <c r="L10" s="48" t="s">
        <v>46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s="3" customFormat="1" ht="13.5" customHeight="1">
      <c r="B11" s="61">
        <v>1</v>
      </c>
      <c r="C11" s="6">
        <f>deltagare!B11</f>
        <v>643</v>
      </c>
      <c r="D11" s="6" t="str">
        <f>deltagare!C11</f>
        <v>First 40.7</v>
      </c>
      <c r="E11" s="6">
        <f>deltagare!D11</f>
        <v>1.34</v>
      </c>
      <c r="F11" s="6" t="str">
        <f>deltagare!E11</f>
        <v>Karukera</v>
      </c>
      <c r="G11" s="6" t="str">
        <f>deltagare!F11</f>
        <v>Ola Sandell</v>
      </c>
      <c r="H11" s="6" t="str">
        <f>deltagare!H11</f>
        <v>E</v>
      </c>
      <c r="I11" s="45">
        <v>0.4166666666666667</v>
      </c>
      <c r="J11" s="45">
        <v>0.45319444444444446</v>
      </c>
      <c r="K11" s="23">
        <f>(J11-I11)*E11</f>
        <v>0.04894722222222222</v>
      </c>
      <c r="L11" s="48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12" ht="12.75">
      <c r="B12" s="61">
        <v>2</v>
      </c>
      <c r="C12" s="6">
        <f>deltagare!B8</f>
        <v>152</v>
      </c>
      <c r="D12" s="6" t="str">
        <f>deltagare!C8</f>
        <v>Compis 97</v>
      </c>
      <c r="E12" s="6">
        <f>deltagare!D8</f>
        <v>1.1</v>
      </c>
      <c r="F12" s="6" t="str">
        <f>deltagare!E8</f>
        <v>Charmija</v>
      </c>
      <c r="G12" s="6" t="str">
        <f>deltagare!F8</f>
        <v>Lars-Åke Andersson</v>
      </c>
      <c r="H12" s="6" t="str">
        <f>deltagare!H8</f>
        <v>E</v>
      </c>
      <c r="I12" s="45">
        <v>0.4166666666666667</v>
      </c>
      <c r="J12" s="45">
        <v>0.46317129629629633</v>
      </c>
      <c r="K12" s="23">
        <f>(J12-I12)*E12</f>
        <v>0.05115509259259261</v>
      </c>
      <c r="L12" s="48">
        <v>2</v>
      </c>
    </row>
    <row r="13" spans="2:12" ht="12.75">
      <c r="B13" s="61">
        <v>3</v>
      </c>
      <c r="C13" s="6">
        <f>deltagare!B7</f>
        <v>7363</v>
      </c>
      <c r="D13" s="6" t="str">
        <f>deltagare!C7</f>
        <v>One off 1/4 ton</v>
      </c>
      <c r="E13" s="6">
        <f>deltagare!D7</f>
        <v>1.08</v>
      </c>
      <c r="F13" s="6">
        <f>deltagare!E7</f>
        <v>0</v>
      </c>
      <c r="G13" s="6" t="str">
        <f>deltagare!F7</f>
        <v>André Henriksson</v>
      </c>
      <c r="H13" s="6" t="str">
        <f>deltagare!H7</f>
        <v>E</v>
      </c>
      <c r="I13" s="45">
        <v>0.4166666666666667</v>
      </c>
      <c r="J13" s="45">
        <v>0.4696412037037037</v>
      </c>
      <c r="K13" s="23">
        <f>(J13-I13)*E13</f>
        <v>0.05721249999999999</v>
      </c>
      <c r="L13" s="48">
        <v>3</v>
      </c>
    </row>
    <row r="14" spans="2:12" ht="12.75">
      <c r="B14" s="61">
        <v>4</v>
      </c>
      <c r="C14" s="6">
        <f>deltagare!B10</f>
        <v>17</v>
      </c>
      <c r="D14" s="6" t="str">
        <f>deltagare!C10</f>
        <v>X-102</v>
      </c>
      <c r="E14" s="6">
        <f>deltagare!D10</f>
        <v>1.2</v>
      </c>
      <c r="F14" s="6">
        <f>deltagare!E10</f>
        <v>0</v>
      </c>
      <c r="G14" s="6" t="str">
        <f>deltagare!F10</f>
        <v>Patrik Carlén</v>
      </c>
      <c r="H14" s="6" t="str">
        <f>deltagare!H10</f>
        <v>E</v>
      </c>
      <c r="I14" s="45">
        <v>0.4166666666666667</v>
      </c>
      <c r="J14" s="45">
        <v>0.4670949074074074</v>
      </c>
      <c r="K14" s="23">
        <f>(J14-I14)*E14</f>
        <v>0.06051388888888884</v>
      </c>
      <c r="L14" s="48">
        <v>4</v>
      </c>
    </row>
    <row r="15" spans="2:12" ht="13.5" thickBot="1">
      <c r="B15" s="62">
        <v>5</v>
      </c>
      <c r="C15" s="63">
        <f>deltagare!B9</f>
        <v>8380</v>
      </c>
      <c r="D15" s="63" t="str">
        <f>deltagare!C9</f>
        <v>Tailwind 35</v>
      </c>
      <c r="E15" s="63">
        <f>deltagare!D9</f>
        <v>1.19</v>
      </c>
      <c r="F15" s="63">
        <f>deltagare!E9</f>
        <v>0</v>
      </c>
      <c r="G15" s="63" t="str">
        <f>deltagare!F9</f>
        <v>Berit Sandberg</v>
      </c>
      <c r="H15" s="63" t="str">
        <f>deltagare!H9</f>
        <v>E</v>
      </c>
      <c r="I15" s="45">
        <v>0.4166666666666667</v>
      </c>
      <c r="J15" s="64">
        <v>0.469525462962963</v>
      </c>
      <c r="K15" s="65">
        <f>(J15-I15)*E15</f>
        <v>0.0629019675925926</v>
      </c>
      <c r="L15" s="48">
        <v>5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Z15"/>
  <sheetViews>
    <sheetView zoomScale="145" zoomScaleNormal="145" workbookViewId="0" topLeftCell="A1">
      <selection activeCell="K15" sqref="K15"/>
    </sheetView>
  </sheetViews>
  <sheetFormatPr defaultColWidth="9.140625" defaultRowHeight="12.75"/>
  <cols>
    <col min="2" max="2" width="5.140625" style="4" customWidth="1"/>
    <col min="3" max="3" width="7.421875" style="4" customWidth="1"/>
    <col min="4" max="4" width="14.421875" style="4" customWidth="1"/>
    <col min="5" max="5" width="5.57421875" style="0" customWidth="1"/>
    <col min="6" max="6" width="15.7109375" style="0" bestFit="1" customWidth="1"/>
    <col min="7" max="7" width="22.8515625" style="0" bestFit="1" customWidth="1"/>
    <col min="8" max="8" width="6.140625" style="0" customWidth="1"/>
    <col min="9" max="9" width="8.140625" style="42" customWidth="1"/>
    <col min="10" max="10" width="8.28125" style="42" customWidth="1"/>
    <col min="11" max="11" width="8.28125" style="0" customWidth="1"/>
  </cols>
  <sheetData>
    <row r="1" ht="13.5" thickBot="1"/>
    <row r="2" spans="2:12" ht="19.5" thickBot="1">
      <c r="B2" s="15" t="s">
        <v>79</v>
      </c>
      <c r="C2" s="17"/>
      <c r="D2" s="18"/>
      <c r="E2" s="19"/>
      <c r="F2" s="19"/>
      <c r="G2" s="19"/>
      <c r="H2" s="19"/>
      <c r="I2" s="43"/>
      <c r="J2" s="43"/>
      <c r="K2" s="20"/>
      <c r="L2" s="4"/>
    </row>
    <row r="3" spans="2:234" s="3" customFormat="1" ht="13.5" customHeight="1" thickBot="1">
      <c r="B3" s="21" t="s">
        <v>50</v>
      </c>
      <c r="C3" s="17"/>
      <c r="D3" s="18"/>
      <c r="E3" s="19"/>
      <c r="F3" s="19"/>
      <c r="G3" s="19"/>
      <c r="H3" s="19"/>
      <c r="I3" s="43"/>
      <c r="J3" s="43"/>
      <c r="K3" s="20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2:234" s="3" customFormat="1" ht="13.5" customHeight="1">
      <c r="B4" s="13" t="s">
        <v>13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6</v>
      </c>
      <c r="I4" s="44" t="s">
        <v>14</v>
      </c>
      <c r="J4" s="44" t="s">
        <v>15</v>
      </c>
      <c r="K4" s="22" t="s">
        <v>16</v>
      </c>
      <c r="L4" s="48" t="s">
        <v>46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5" spans="2:234" s="3" customFormat="1" ht="13.5" customHeight="1">
      <c r="B5" s="7">
        <v>1</v>
      </c>
      <c r="C5" s="6">
        <f>deltagare!B4</f>
        <v>40</v>
      </c>
      <c r="D5" s="6">
        <f>deltagare!C4</f>
        <v>707</v>
      </c>
      <c r="E5" s="6">
        <f>deltagare!D4</f>
        <v>1.09</v>
      </c>
      <c r="F5" s="6" t="str">
        <f>deltagare!E4</f>
        <v>Farbror Bosse</v>
      </c>
      <c r="G5" s="6" t="str">
        <f>deltagare!F4</f>
        <v>Micael Andersson</v>
      </c>
      <c r="H5" s="6" t="str">
        <f>deltagare!H4</f>
        <v>D</v>
      </c>
      <c r="I5" s="45">
        <v>0.49652777777777773</v>
      </c>
      <c r="J5" s="45">
        <v>0.5418518518518519</v>
      </c>
      <c r="K5" s="23">
        <f>(J5-I5)*E5</f>
        <v>0.049403240740740866</v>
      </c>
      <c r="L5" s="48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2:234" s="3" customFormat="1" ht="13.5" customHeight="1">
      <c r="B6" s="7">
        <v>2</v>
      </c>
      <c r="C6" s="6">
        <f>deltagare!B3</f>
        <v>37</v>
      </c>
      <c r="D6" s="6">
        <f>deltagare!C3</f>
        <v>707</v>
      </c>
      <c r="E6" s="6">
        <f>deltagare!D3</f>
        <v>1.09</v>
      </c>
      <c r="F6" s="6">
        <f>deltagare!E3</f>
        <v>0</v>
      </c>
      <c r="G6" s="6" t="str">
        <f>deltagare!F3</f>
        <v>Thorbjörn Brandberg</v>
      </c>
      <c r="H6" s="6" t="str">
        <f>deltagare!H3</f>
        <v>D</v>
      </c>
      <c r="I6" s="45">
        <v>0.49652777777777773</v>
      </c>
      <c r="J6" s="45">
        <v>0.5421875</v>
      </c>
      <c r="K6" s="23">
        <f>(J6-I6)*E6</f>
        <v>0.04976909722222232</v>
      </c>
      <c r="L6" s="48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2:234" s="3" customFormat="1" ht="13.5" customHeight="1">
      <c r="B7" s="7">
        <v>3</v>
      </c>
      <c r="C7" s="6">
        <f>deltagare!B5</f>
        <v>23</v>
      </c>
      <c r="D7" s="6" t="str">
        <f>deltagare!C5</f>
        <v>J24</v>
      </c>
      <c r="E7" s="6">
        <f>deltagare!D5</f>
        <v>1.11</v>
      </c>
      <c r="F7" s="6">
        <f>deltagare!E5</f>
        <v>0</v>
      </c>
      <c r="G7" s="6" t="str">
        <f>deltagare!F5</f>
        <v>Claes Källqvist</v>
      </c>
      <c r="H7" s="6" t="str">
        <f>deltagare!H5</f>
        <v>D</v>
      </c>
      <c r="I7" s="45">
        <v>0.49652777777777773</v>
      </c>
      <c r="J7" s="45">
        <v>0.5421296296296296</v>
      </c>
      <c r="K7" s="23">
        <f>(J7-I7)*E7</f>
        <v>0.050618055555555604</v>
      </c>
      <c r="L7" s="48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</row>
    <row r="8" spans="2:12" ht="13.5" thickBot="1">
      <c r="B8" s="7">
        <v>4</v>
      </c>
      <c r="C8" s="6">
        <f>deltagare!B6</f>
        <v>282</v>
      </c>
      <c r="D8" s="6" t="str">
        <f>deltagare!C6</f>
        <v>Melges 24</v>
      </c>
      <c r="E8" s="6">
        <f>deltagare!D6</f>
        <v>1.27</v>
      </c>
      <c r="F8" s="6">
        <f>deltagare!E6</f>
        <v>0</v>
      </c>
      <c r="G8" s="6" t="str">
        <f>deltagare!F6</f>
        <v>Tomas Jansson</v>
      </c>
      <c r="H8" s="6" t="str">
        <f>deltagare!H6</f>
        <v>D</v>
      </c>
      <c r="I8" s="45">
        <v>0.49652777777777773</v>
      </c>
      <c r="J8" s="45">
        <v>0.5378009259259259</v>
      </c>
      <c r="K8" s="23">
        <f>(J8-I8)*E8</f>
        <v>0.05241689814814814</v>
      </c>
      <c r="L8" s="48">
        <v>4</v>
      </c>
    </row>
    <row r="9" spans="2:12" ht="15">
      <c r="B9" s="21" t="s">
        <v>51</v>
      </c>
      <c r="C9" s="17"/>
      <c r="D9" s="18"/>
      <c r="E9" s="19"/>
      <c r="F9" s="19"/>
      <c r="G9" s="19"/>
      <c r="H9" s="19"/>
      <c r="I9" s="43"/>
      <c r="J9" s="43"/>
      <c r="K9" s="20"/>
      <c r="L9" s="4"/>
    </row>
    <row r="10" spans="2:12" ht="12.75">
      <c r="B10" s="74" t="s">
        <v>13</v>
      </c>
      <c r="C10" s="75" t="s">
        <v>0</v>
      </c>
      <c r="D10" s="75" t="s">
        <v>1</v>
      </c>
      <c r="E10" s="75" t="s">
        <v>2</v>
      </c>
      <c r="F10" s="75" t="s">
        <v>3</v>
      </c>
      <c r="G10" s="75" t="s">
        <v>4</v>
      </c>
      <c r="H10" s="75" t="s">
        <v>6</v>
      </c>
      <c r="I10" s="76" t="s">
        <v>14</v>
      </c>
      <c r="J10" s="76" t="s">
        <v>15</v>
      </c>
      <c r="K10" s="77" t="s">
        <v>16</v>
      </c>
      <c r="L10" s="48" t="s">
        <v>46</v>
      </c>
    </row>
    <row r="11" spans="2:12" ht="12.75">
      <c r="B11" s="78">
        <v>1</v>
      </c>
      <c r="C11" s="6">
        <f>deltagare!B11</f>
        <v>643</v>
      </c>
      <c r="D11" s="6" t="str">
        <f>deltagare!C11</f>
        <v>First 40.7</v>
      </c>
      <c r="E11" s="6">
        <f>deltagare!D11</f>
        <v>1.34</v>
      </c>
      <c r="F11" s="6" t="str">
        <f>deltagare!E11</f>
        <v>Karukera</v>
      </c>
      <c r="G11" s="6" t="str">
        <f>deltagare!F11</f>
        <v>Ola Sandell</v>
      </c>
      <c r="H11" s="6" t="str">
        <f>deltagare!H11</f>
        <v>E</v>
      </c>
      <c r="I11" s="45">
        <v>0.4895833333333333</v>
      </c>
      <c r="J11" s="45">
        <v>0.5277083333333333</v>
      </c>
      <c r="K11" s="9">
        <f>(J11-I11)*E11</f>
        <v>0.05108750000000003</v>
      </c>
      <c r="L11" s="48">
        <v>1</v>
      </c>
    </row>
    <row r="12" spans="2:234" s="3" customFormat="1" ht="13.5" customHeight="1">
      <c r="B12" s="78">
        <v>2</v>
      </c>
      <c r="C12" s="6">
        <f>deltagare!B8</f>
        <v>152</v>
      </c>
      <c r="D12" s="6" t="str">
        <f>deltagare!C8</f>
        <v>Compis 97</v>
      </c>
      <c r="E12" s="6">
        <f>deltagare!D8</f>
        <v>1.1</v>
      </c>
      <c r="F12" s="6" t="str">
        <f>deltagare!E8</f>
        <v>Charmija</v>
      </c>
      <c r="G12" s="6" t="str">
        <f>deltagare!F8</f>
        <v>Lars-Åke Andersson</v>
      </c>
      <c r="H12" s="6" t="str">
        <f>deltagare!H8</f>
        <v>E</v>
      </c>
      <c r="I12" s="45">
        <v>0.4895833333333333</v>
      </c>
      <c r="J12" s="45">
        <v>0.5368287037037037</v>
      </c>
      <c r="K12" s="9">
        <f>(J12-I12)*E12</f>
        <v>0.05196990740740746</v>
      </c>
      <c r="L12" s="48">
        <v>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2:12" ht="12.75">
      <c r="B13" s="78">
        <v>3</v>
      </c>
      <c r="C13" s="6">
        <f>deltagare!B7</f>
        <v>7363</v>
      </c>
      <c r="D13" s="6" t="str">
        <f>deltagare!C7</f>
        <v>One off 1/4 ton</v>
      </c>
      <c r="E13" s="6">
        <f>deltagare!D7</f>
        <v>1.08</v>
      </c>
      <c r="F13" s="6">
        <f>deltagare!E7</f>
        <v>0</v>
      </c>
      <c r="G13" s="6" t="str">
        <f>deltagare!F7</f>
        <v>André Henriksson</v>
      </c>
      <c r="H13" s="6" t="str">
        <f>deltagare!H7</f>
        <v>E</v>
      </c>
      <c r="I13" s="45">
        <v>0.4895833333333333</v>
      </c>
      <c r="J13" s="45">
        <v>0.5399884259259259</v>
      </c>
      <c r="K13" s="9">
        <f>(J13-I13)*E13</f>
        <v>0.05443749999999998</v>
      </c>
      <c r="L13" s="48">
        <v>3</v>
      </c>
    </row>
    <row r="14" spans="2:12" ht="12.75">
      <c r="B14" s="78">
        <v>4</v>
      </c>
      <c r="C14" s="6">
        <f>deltagare!B10</f>
        <v>17</v>
      </c>
      <c r="D14" s="6" t="str">
        <f>deltagare!C10</f>
        <v>X-102</v>
      </c>
      <c r="E14" s="6">
        <f>deltagare!D10</f>
        <v>1.2</v>
      </c>
      <c r="F14" s="6">
        <f>deltagare!E10</f>
        <v>0</v>
      </c>
      <c r="G14" s="6" t="str">
        <f>deltagare!F10</f>
        <v>Patrik Carlén</v>
      </c>
      <c r="H14" s="6" t="str">
        <f>deltagare!H10</f>
        <v>E</v>
      </c>
      <c r="I14" s="45">
        <v>0.4895833333333333</v>
      </c>
      <c r="J14" s="45">
        <v>0.5397685185185185</v>
      </c>
      <c r="K14" s="9">
        <f>(J14-I14)*E14</f>
        <v>0.0602222222222222</v>
      </c>
      <c r="L14" s="48">
        <v>4</v>
      </c>
    </row>
    <row r="15" spans="2:12" ht="12.75">
      <c r="B15" s="78">
        <v>5</v>
      </c>
      <c r="C15" s="6">
        <f>deltagare!B9</f>
        <v>8380</v>
      </c>
      <c r="D15" s="6" t="str">
        <f>deltagare!C9</f>
        <v>Tailwind 35</v>
      </c>
      <c r="E15" s="6">
        <f>deltagare!D9</f>
        <v>1.19</v>
      </c>
      <c r="F15" s="6">
        <f>deltagare!E9</f>
        <v>0</v>
      </c>
      <c r="G15" s="6" t="str">
        <f>deltagare!F9</f>
        <v>Berit Sandberg</v>
      </c>
      <c r="H15" s="6" t="str">
        <f>deltagare!H9</f>
        <v>E</v>
      </c>
      <c r="I15" s="45">
        <v>0.4895833333333333</v>
      </c>
      <c r="J15" s="45" t="s">
        <v>49</v>
      </c>
      <c r="K15" s="79">
        <v>37719</v>
      </c>
      <c r="L15" s="48">
        <v>5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V15"/>
  <sheetViews>
    <sheetView zoomScale="145" zoomScaleNormal="145" workbookViewId="0" topLeftCell="A1">
      <selection activeCell="F20" sqref="F20"/>
    </sheetView>
  </sheetViews>
  <sheetFormatPr defaultColWidth="9.140625" defaultRowHeight="12.75"/>
  <cols>
    <col min="2" max="2" width="5.140625" style="4" customWidth="1"/>
    <col min="3" max="3" width="7.421875" style="4" customWidth="1"/>
    <col min="4" max="4" width="14.421875" style="4" customWidth="1"/>
    <col min="5" max="5" width="5.57421875" style="0" customWidth="1"/>
    <col min="6" max="6" width="15.7109375" style="0" bestFit="1" customWidth="1"/>
    <col min="7" max="7" width="22.8515625" style="0" bestFit="1" customWidth="1"/>
    <col min="8" max="8" width="6.140625" style="0" customWidth="1"/>
    <col min="9" max="9" width="8.140625" style="42" customWidth="1"/>
    <col min="10" max="10" width="8.28125" style="42" customWidth="1"/>
    <col min="11" max="11" width="8.28125" style="0" customWidth="1"/>
  </cols>
  <sheetData>
    <row r="1" ht="13.5" thickBot="1"/>
    <row r="2" spans="2:12" ht="19.5" thickBot="1">
      <c r="B2" s="15" t="s">
        <v>80</v>
      </c>
      <c r="C2" s="17"/>
      <c r="D2" s="18"/>
      <c r="E2" s="19"/>
      <c r="F2" s="19"/>
      <c r="G2" s="19"/>
      <c r="H2" s="19"/>
      <c r="I2" s="43"/>
      <c r="J2" s="43"/>
      <c r="K2" s="20"/>
      <c r="L2" s="4"/>
    </row>
    <row r="3" spans="2:256" s="3" customFormat="1" ht="13.5" customHeight="1" thickBot="1">
      <c r="B3" s="21" t="s">
        <v>50</v>
      </c>
      <c r="C3" s="17"/>
      <c r="D3" s="18"/>
      <c r="E3" s="19"/>
      <c r="F3" s="19"/>
      <c r="G3" s="19"/>
      <c r="H3" s="19"/>
      <c r="I3" s="43"/>
      <c r="J3" s="43"/>
      <c r="K3" s="20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6" s="3" customFormat="1" ht="13.5" customHeight="1">
      <c r="B4" s="13" t="s">
        <v>13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6</v>
      </c>
      <c r="I4" s="44" t="s">
        <v>14</v>
      </c>
      <c r="J4" s="44" t="s">
        <v>15</v>
      </c>
      <c r="K4" s="22" t="s">
        <v>16</v>
      </c>
      <c r="L4" s="48" t="s">
        <v>46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256" s="3" customFormat="1" ht="13.5" customHeight="1">
      <c r="B5" s="7">
        <v>1</v>
      </c>
      <c r="C5" s="6">
        <f>deltagare!B4</f>
        <v>40</v>
      </c>
      <c r="D5" s="6">
        <f>deltagare!C4</f>
        <v>707</v>
      </c>
      <c r="E5" s="6">
        <f>deltagare!D4</f>
        <v>1.09</v>
      </c>
      <c r="F5" s="6" t="str">
        <f>deltagare!E4</f>
        <v>Farbror Bosse</v>
      </c>
      <c r="G5" s="6" t="str">
        <f>deltagare!F4</f>
        <v>Micael Andersson</v>
      </c>
      <c r="H5" s="6" t="str">
        <f>deltagare!H4</f>
        <v>D</v>
      </c>
      <c r="I5" s="45">
        <v>0.5694444444444444</v>
      </c>
      <c r="J5" s="45">
        <v>0.6153819444444445</v>
      </c>
      <c r="K5" s="23">
        <f>(J5-I5)*E5</f>
        <v>0.050071875000000085</v>
      </c>
      <c r="L5" s="48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s="3" customFormat="1" ht="13.5" customHeight="1">
      <c r="B6" s="7">
        <v>2</v>
      </c>
      <c r="C6" s="6">
        <f>deltagare!B6</f>
        <v>282</v>
      </c>
      <c r="D6" s="6" t="str">
        <f>deltagare!C6</f>
        <v>Melges 24</v>
      </c>
      <c r="E6" s="6">
        <f>deltagare!D6</f>
        <v>1.27</v>
      </c>
      <c r="F6" s="6">
        <f>deltagare!E6</f>
        <v>0</v>
      </c>
      <c r="G6" s="6" t="str">
        <f>deltagare!F6</f>
        <v>Tomas Jansson</v>
      </c>
      <c r="H6" s="6" t="str">
        <f>deltagare!H6</f>
        <v>D</v>
      </c>
      <c r="I6" s="45">
        <v>0.5694444444444444</v>
      </c>
      <c r="J6" s="45">
        <v>0.6090046296296296</v>
      </c>
      <c r="K6" s="23">
        <f>(J6-I6)*E6</f>
        <v>0.050241435185185236</v>
      </c>
      <c r="L6" s="48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2:12" ht="12.75">
      <c r="B7" s="7">
        <v>3</v>
      </c>
      <c r="C7" s="6">
        <f>deltagare!B3</f>
        <v>37</v>
      </c>
      <c r="D7" s="6">
        <f>deltagare!C3</f>
        <v>707</v>
      </c>
      <c r="E7" s="6">
        <f>deltagare!D3</f>
        <v>1.09</v>
      </c>
      <c r="F7" s="6">
        <f>deltagare!E3</f>
        <v>0</v>
      </c>
      <c r="G7" s="6" t="str">
        <f>deltagare!F3</f>
        <v>Thorbjörn Brandberg</v>
      </c>
      <c r="H7" s="6" t="str">
        <f>deltagare!H3</f>
        <v>D</v>
      </c>
      <c r="I7" s="45">
        <v>0.5694444444444444</v>
      </c>
      <c r="J7" s="45">
        <v>0.616550925925926</v>
      </c>
      <c r="K7" s="23">
        <f>(J7-I7)*E7</f>
        <v>0.0513460648148149</v>
      </c>
      <c r="L7" s="48">
        <v>3</v>
      </c>
    </row>
    <row r="8" spans="2:12" ht="13.5" thickBot="1">
      <c r="B8" s="7">
        <v>4</v>
      </c>
      <c r="C8" s="6">
        <f>deltagare!B5</f>
        <v>23</v>
      </c>
      <c r="D8" s="6" t="str">
        <f>deltagare!C5</f>
        <v>J24</v>
      </c>
      <c r="E8" s="6">
        <f>deltagare!D5</f>
        <v>1.11</v>
      </c>
      <c r="F8" s="6">
        <f>deltagare!E5</f>
        <v>0</v>
      </c>
      <c r="G8" s="6" t="str">
        <f>deltagare!F5</f>
        <v>Claes Källqvist</v>
      </c>
      <c r="H8" s="6" t="str">
        <f>deltagare!H5</f>
        <v>D</v>
      </c>
      <c r="I8" s="45">
        <v>0.5694444444444444</v>
      </c>
      <c r="J8" s="45">
        <v>0.6181018518518518</v>
      </c>
      <c r="K8" s="23">
        <f>(J8-I8)*E8</f>
        <v>0.05400972222222225</v>
      </c>
      <c r="L8" s="48">
        <v>4</v>
      </c>
    </row>
    <row r="9" spans="2:12" ht="15">
      <c r="B9" s="21" t="s">
        <v>51</v>
      </c>
      <c r="C9" s="17"/>
      <c r="D9" s="18"/>
      <c r="E9" s="19"/>
      <c r="F9" s="19"/>
      <c r="G9" s="19"/>
      <c r="H9" s="19"/>
      <c r="I9" s="43"/>
      <c r="J9" s="43"/>
      <c r="K9" s="20"/>
      <c r="L9" s="4"/>
    </row>
    <row r="10" spans="2:12" ht="12.75">
      <c r="B10" s="74" t="s">
        <v>13</v>
      </c>
      <c r="C10" s="75" t="s">
        <v>0</v>
      </c>
      <c r="D10" s="75" t="s">
        <v>1</v>
      </c>
      <c r="E10" s="75" t="s">
        <v>2</v>
      </c>
      <c r="F10" s="75" t="s">
        <v>3</v>
      </c>
      <c r="G10" s="75" t="s">
        <v>4</v>
      </c>
      <c r="H10" s="75" t="s">
        <v>6</v>
      </c>
      <c r="I10" s="76" t="s">
        <v>14</v>
      </c>
      <c r="J10" s="76" t="s">
        <v>15</v>
      </c>
      <c r="K10" s="77" t="s">
        <v>16</v>
      </c>
      <c r="L10" s="48" t="s">
        <v>46</v>
      </c>
    </row>
    <row r="11" spans="2:256" s="3" customFormat="1" ht="13.5" customHeight="1">
      <c r="B11" s="78">
        <v>1</v>
      </c>
      <c r="C11" s="6">
        <f>deltagare!B8</f>
        <v>152</v>
      </c>
      <c r="D11" s="6" t="str">
        <f>deltagare!C8</f>
        <v>Compis 97</v>
      </c>
      <c r="E11" s="6">
        <f>deltagare!D8</f>
        <v>1.1</v>
      </c>
      <c r="F11" s="6" t="str">
        <f>deltagare!E8</f>
        <v>Charmija</v>
      </c>
      <c r="G11" s="6" t="str">
        <f>deltagare!F8</f>
        <v>Lars-Åke Andersson</v>
      </c>
      <c r="H11" s="6" t="str">
        <f>deltagare!H8</f>
        <v>E</v>
      </c>
      <c r="I11" s="45">
        <v>0.5625</v>
      </c>
      <c r="J11" s="45">
        <v>0.6076736111111111</v>
      </c>
      <c r="K11" s="9">
        <f>(J11-I11)*E11</f>
        <v>0.04969097222222218</v>
      </c>
      <c r="L11" s="48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12" ht="12.75">
      <c r="B12" s="78">
        <v>2</v>
      </c>
      <c r="C12" s="6">
        <f>deltagare!B11</f>
        <v>643</v>
      </c>
      <c r="D12" s="6" t="str">
        <f>deltagare!C11</f>
        <v>First 40.7</v>
      </c>
      <c r="E12" s="6">
        <f>deltagare!D11</f>
        <v>1.34</v>
      </c>
      <c r="F12" s="6" t="str">
        <f>deltagare!E11</f>
        <v>Karukera</v>
      </c>
      <c r="G12" s="6" t="str">
        <f>deltagare!F11</f>
        <v>Ola Sandell</v>
      </c>
      <c r="H12" s="6" t="str">
        <f>deltagare!H11</f>
        <v>E</v>
      </c>
      <c r="I12" s="45">
        <v>0.5625</v>
      </c>
      <c r="J12" s="45">
        <v>0.6003935185185185</v>
      </c>
      <c r="K12" s="9">
        <f>(J12-I12)*E12</f>
        <v>0.050777314814814824</v>
      </c>
      <c r="L12" s="48">
        <v>2</v>
      </c>
    </row>
    <row r="13" spans="2:12" ht="12.75">
      <c r="B13" s="78">
        <v>3</v>
      </c>
      <c r="C13" s="6">
        <f>deltagare!B7</f>
        <v>7363</v>
      </c>
      <c r="D13" s="6" t="str">
        <f>deltagare!C7</f>
        <v>One off 1/4 ton</v>
      </c>
      <c r="E13" s="6">
        <f>deltagare!D7</f>
        <v>1.08</v>
      </c>
      <c r="F13" s="6">
        <f>deltagare!E7</f>
        <v>0</v>
      </c>
      <c r="G13" s="6" t="str">
        <f>deltagare!F7</f>
        <v>André Henriksson</v>
      </c>
      <c r="H13" s="6" t="str">
        <f>deltagare!H7</f>
        <v>E</v>
      </c>
      <c r="I13" s="45">
        <v>0.5625</v>
      </c>
      <c r="J13" s="45">
        <v>0.6111458333333334</v>
      </c>
      <c r="K13" s="9">
        <f>(J13-I13)*E13</f>
        <v>0.05253750000000006</v>
      </c>
      <c r="L13" s="48">
        <v>3</v>
      </c>
    </row>
    <row r="14" spans="2:12" ht="12.75">
      <c r="B14" s="78">
        <v>4</v>
      </c>
      <c r="C14" s="6">
        <f>deltagare!B10</f>
        <v>17</v>
      </c>
      <c r="D14" s="6" t="str">
        <f>deltagare!C10</f>
        <v>X-102</v>
      </c>
      <c r="E14" s="6">
        <f>deltagare!D10</f>
        <v>1.2</v>
      </c>
      <c r="F14" s="6">
        <f>deltagare!E10</f>
        <v>0</v>
      </c>
      <c r="G14" s="6" t="str">
        <f>deltagare!F10</f>
        <v>Patrik Carlén</v>
      </c>
      <c r="H14" s="6" t="str">
        <f>deltagare!H10</f>
        <v>E</v>
      </c>
      <c r="I14" s="45">
        <v>0.5625</v>
      </c>
      <c r="J14" s="45">
        <v>0.6106944444444444</v>
      </c>
      <c r="K14" s="9">
        <f>(J14-I14)*E14</f>
        <v>0.05783333333333331</v>
      </c>
      <c r="L14" s="48">
        <v>4</v>
      </c>
    </row>
    <row r="15" spans="2:12" ht="12.75">
      <c r="B15" s="78">
        <v>5</v>
      </c>
      <c r="C15" s="6">
        <f>deltagare!B9</f>
        <v>8380</v>
      </c>
      <c r="D15" s="6" t="str">
        <f>deltagare!C9</f>
        <v>Tailwind 35</v>
      </c>
      <c r="E15" s="6">
        <f>deltagare!D9</f>
        <v>1.19</v>
      </c>
      <c r="F15" s="6">
        <f>deltagare!E9</f>
        <v>0</v>
      </c>
      <c r="G15" s="6" t="str">
        <f>deltagare!F9</f>
        <v>Berit Sandberg</v>
      </c>
      <c r="H15" s="6" t="str">
        <f>deltagare!H9</f>
        <v>E</v>
      </c>
      <c r="I15" s="45">
        <v>0.5625</v>
      </c>
      <c r="J15" s="45" t="s">
        <v>49</v>
      </c>
      <c r="K15" s="9" t="e">
        <f>(J15-I15)*E15</f>
        <v>#VALUE!</v>
      </c>
      <c r="L15" s="48">
        <v>5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V15"/>
  <sheetViews>
    <sheetView tabSelected="1" workbookViewId="0" topLeftCell="A1">
      <selection activeCell="D19" sqref="D19"/>
    </sheetView>
  </sheetViews>
  <sheetFormatPr defaultColWidth="9.140625" defaultRowHeight="12.75"/>
  <cols>
    <col min="2" max="2" width="5.140625" style="4" customWidth="1"/>
    <col min="3" max="3" width="7.421875" style="4" customWidth="1"/>
    <col min="4" max="4" width="14.421875" style="4" customWidth="1"/>
    <col min="5" max="5" width="5.57421875" style="0" customWidth="1"/>
    <col min="6" max="6" width="11.8515625" style="0" customWidth="1"/>
    <col min="7" max="7" width="22.8515625" style="0" bestFit="1" customWidth="1"/>
    <col min="8" max="8" width="6.140625" style="0" customWidth="1"/>
    <col min="9" max="9" width="8.140625" style="10" customWidth="1"/>
    <col min="10" max="12" width="8.28125" style="10" customWidth="1"/>
  </cols>
  <sheetData>
    <row r="1" ht="13.5" thickBot="1"/>
    <row r="2" spans="2:12" ht="19.5" thickBot="1">
      <c r="B2" s="25" t="s">
        <v>81</v>
      </c>
      <c r="C2" s="26"/>
      <c r="D2" s="27"/>
      <c r="E2" s="28"/>
      <c r="F2" s="28"/>
      <c r="G2" s="28"/>
      <c r="H2" s="28"/>
      <c r="I2" s="29"/>
      <c r="J2" s="29"/>
      <c r="K2" s="29"/>
      <c r="L2" s="30"/>
    </row>
    <row r="3" spans="2:12" ht="15.75" thickBot="1">
      <c r="B3" s="21" t="s">
        <v>50</v>
      </c>
      <c r="C3" s="17"/>
      <c r="D3" s="18"/>
      <c r="E3" s="19"/>
      <c r="F3" s="19"/>
      <c r="G3" s="19"/>
      <c r="H3" s="19"/>
      <c r="I3" s="31"/>
      <c r="J3" s="31"/>
      <c r="K3" s="31"/>
      <c r="L3" s="32"/>
    </row>
    <row r="4" spans="2:256" s="3" customFormat="1" ht="13.5" customHeight="1">
      <c r="B4" s="13" t="s">
        <v>13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6</v>
      </c>
      <c r="I4" s="34" t="s">
        <v>21</v>
      </c>
      <c r="J4" s="34" t="s">
        <v>22</v>
      </c>
      <c r="K4" s="34" t="s">
        <v>23</v>
      </c>
      <c r="L4" s="35" t="s">
        <v>24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256" s="3" customFormat="1" ht="13.5" customHeight="1">
      <c r="B5" s="73">
        <v>1</v>
      </c>
      <c r="C5" s="6">
        <f>deltagare!B4</f>
        <v>40</v>
      </c>
      <c r="D5" s="6">
        <f>deltagare!C4</f>
        <v>707</v>
      </c>
      <c r="E5" s="6">
        <f>deltagare!D4</f>
        <v>1.09</v>
      </c>
      <c r="F5" s="6" t="str">
        <f>deltagare!E4</f>
        <v>Farbror Bosse</v>
      </c>
      <c r="G5" s="6" t="str">
        <f>deltagare!F4</f>
        <v>Micael Andersson</v>
      </c>
      <c r="H5" s="6" t="str">
        <f>deltagare!H4</f>
        <v>D</v>
      </c>
      <c r="I5" s="11">
        <f>SUMIF('segl1 kl'!$G$5:$G$8,$G5,'segl1 kl'!$L$5:$L$8)</f>
        <v>3</v>
      </c>
      <c r="J5" s="11">
        <f>SUMIF('segl2 kl'!$G$5:$G$8,$G5,'segl2 kl'!$L$5:$L$8)</f>
        <v>1</v>
      </c>
      <c r="K5" s="11">
        <f>SUMIF('segl3 kl'!$G$4:$G$8,$G5,'segl3 kl'!$L$4:$L$8)</f>
        <v>1</v>
      </c>
      <c r="L5" s="36">
        <f>I5+J5+K5</f>
        <v>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ht="13.5" customHeight="1">
      <c r="B6" s="7">
        <v>2</v>
      </c>
      <c r="C6" s="6">
        <f>deltagare!B3</f>
        <v>37</v>
      </c>
      <c r="D6" s="6">
        <f>deltagare!C3</f>
        <v>707</v>
      </c>
      <c r="E6" s="6">
        <f>deltagare!D3</f>
        <v>1.09</v>
      </c>
      <c r="F6" s="6">
        <f>deltagare!E3</f>
        <v>0</v>
      </c>
      <c r="G6" s="6" t="str">
        <f>deltagare!F3</f>
        <v>Thorbjörn Brandberg</v>
      </c>
      <c r="H6" s="6" t="str">
        <f>deltagare!H3</f>
        <v>D</v>
      </c>
      <c r="I6" s="11">
        <f>SUMIF('segl1 kl'!$G$5:$G$8,$G6,'segl1 kl'!$L$5:$L$8)</f>
        <v>1</v>
      </c>
      <c r="J6" s="11">
        <f>SUMIF('segl2 kl'!$G$5:$G$8,$G6,'segl2 kl'!$L$5:$L$8)</f>
        <v>2</v>
      </c>
      <c r="K6" s="11">
        <f>SUMIF('segl3 kl'!$G$4:$G$8,$G6,'segl3 kl'!$L$4:$L$8)</f>
        <v>3</v>
      </c>
      <c r="L6" s="36">
        <f>I6+J6+K6</f>
        <v>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12" ht="13.5" customHeight="1">
      <c r="B7" s="73">
        <v>3</v>
      </c>
      <c r="C7" s="6">
        <f>deltagare!B5</f>
        <v>23</v>
      </c>
      <c r="D7" s="6" t="str">
        <f>deltagare!C5</f>
        <v>J24</v>
      </c>
      <c r="E7" s="6">
        <f>deltagare!D5</f>
        <v>1.11</v>
      </c>
      <c r="F7" s="6">
        <f>deltagare!E5</f>
        <v>0</v>
      </c>
      <c r="G7" s="6" t="str">
        <f>deltagare!F5</f>
        <v>Claes Källqvist</v>
      </c>
      <c r="H7" s="6" t="str">
        <f>deltagare!H5</f>
        <v>D</v>
      </c>
      <c r="I7" s="11">
        <f>SUMIF('segl1 kl'!$G$5:$G$8,$G7,'segl1 kl'!$L$5:$L$8)</f>
        <v>2</v>
      </c>
      <c r="J7" s="11">
        <f>SUMIF('segl2 kl'!$G$5:$G$8,$G7,'segl2 kl'!$L$5:$L$8)</f>
        <v>3</v>
      </c>
      <c r="K7" s="11">
        <f>SUMIF('segl3 kl'!$G$4:$G$8,$G7,'segl3 kl'!$L$4:$L$8)</f>
        <v>4</v>
      </c>
      <c r="L7" s="36">
        <f>I7+J7+K7</f>
        <v>9</v>
      </c>
    </row>
    <row r="8" spans="2:12" ht="13.5" customHeight="1">
      <c r="B8" s="7">
        <v>4</v>
      </c>
      <c r="C8" s="6">
        <f>deltagare!B6</f>
        <v>282</v>
      </c>
      <c r="D8" s="6" t="str">
        <f>deltagare!C6</f>
        <v>Melges 24</v>
      </c>
      <c r="E8" s="6">
        <f>deltagare!D6</f>
        <v>1.27</v>
      </c>
      <c r="F8" s="6">
        <f>deltagare!E6</f>
        <v>0</v>
      </c>
      <c r="G8" s="6" t="str">
        <f>deltagare!F6</f>
        <v>Tomas Jansson</v>
      </c>
      <c r="H8" s="6" t="str">
        <f>deltagare!H6</f>
        <v>D</v>
      </c>
      <c r="I8" s="11">
        <f>SUMIF('segl1 kl'!$G$5:$G$8,$G8,'segl1 kl'!$L$5:$L$8)</f>
        <v>4</v>
      </c>
      <c r="J8" s="11">
        <f>SUMIF('segl2 kl'!$G$5:$G$8,$G8,'segl2 kl'!$L$5:$L$8)</f>
        <v>4</v>
      </c>
      <c r="K8" s="11">
        <f>SUMIF('segl3 kl'!$G$4:$G$8,$G8,'segl3 kl'!$L$4:$L$8)</f>
        <v>2</v>
      </c>
      <c r="L8" s="36">
        <f>I8+J8+K8</f>
        <v>10</v>
      </c>
    </row>
    <row r="9" spans="2:12" ht="15.75" thickBot="1">
      <c r="B9" s="12" t="s">
        <v>51</v>
      </c>
      <c r="C9" s="16"/>
      <c r="D9" s="16"/>
      <c r="E9" s="16"/>
      <c r="F9" s="16"/>
      <c r="G9" s="16"/>
      <c r="H9" s="16"/>
      <c r="I9" s="24"/>
      <c r="J9" s="24"/>
      <c r="K9" s="24"/>
      <c r="L9" s="33"/>
    </row>
    <row r="10" spans="2:256" s="3" customFormat="1" ht="13.5" customHeight="1">
      <c r="B10" s="13" t="s">
        <v>13</v>
      </c>
      <c r="C10" s="14" t="s">
        <v>0</v>
      </c>
      <c r="D10" s="14" t="s">
        <v>1</v>
      </c>
      <c r="E10" s="14" t="s">
        <v>2</v>
      </c>
      <c r="F10" s="14" t="s">
        <v>3</v>
      </c>
      <c r="G10" s="14" t="s">
        <v>4</v>
      </c>
      <c r="H10" s="14" t="s">
        <v>6</v>
      </c>
      <c r="I10" s="34" t="s">
        <v>21</v>
      </c>
      <c r="J10" s="34" t="s">
        <v>22</v>
      </c>
      <c r="K10" s="34" t="s">
        <v>23</v>
      </c>
      <c r="L10" s="3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s="3" customFormat="1" ht="13.5" customHeight="1">
      <c r="B11" s="7">
        <v>1</v>
      </c>
      <c r="C11" s="6">
        <f>deltagare!B11</f>
        <v>643</v>
      </c>
      <c r="D11" s="6" t="str">
        <f>deltagare!C11</f>
        <v>First 40.7</v>
      </c>
      <c r="E11" s="6">
        <f>deltagare!D11</f>
        <v>1.34</v>
      </c>
      <c r="F11" s="6" t="str">
        <f>deltagare!E11</f>
        <v>Karukera</v>
      </c>
      <c r="G11" s="6" t="str">
        <f>deltagare!F11</f>
        <v>Ola Sandell</v>
      </c>
      <c r="H11" s="6" t="str">
        <f>deltagare!H11</f>
        <v>E</v>
      </c>
      <c r="I11" s="11">
        <f>SUMIF('segl1 kl'!$G$11:$G$15,G11,'segl1 kl'!$L$11:$L$15)</f>
        <v>1</v>
      </c>
      <c r="J11" s="11">
        <f>SUMIF('segl2 kl'!$G$11:$G$15,G11,'segl2 kl'!$L$11:$L$15)</f>
        <v>1</v>
      </c>
      <c r="K11" s="11">
        <f>SUMIF('segl3 kl'!$G$11:$G$15,G11,'segl1 kl'!$L$11:$L$15)</f>
        <v>2</v>
      </c>
      <c r="L11" s="36">
        <f>I11+J11+K11</f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12" ht="12.75">
      <c r="B12" s="7">
        <v>2</v>
      </c>
      <c r="C12" s="6">
        <f>deltagare!B8</f>
        <v>152</v>
      </c>
      <c r="D12" s="6" t="str">
        <f>deltagare!C8</f>
        <v>Compis 97</v>
      </c>
      <c r="E12" s="6">
        <f>deltagare!D8</f>
        <v>1.1</v>
      </c>
      <c r="F12" s="6" t="str">
        <f>deltagare!E8</f>
        <v>Charmija</v>
      </c>
      <c r="G12" s="6" t="str">
        <f>deltagare!F8</f>
        <v>Lars-Åke Andersson</v>
      </c>
      <c r="H12" s="6" t="str">
        <f>deltagare!H8</f>
        <v>E</v>
      </c>
      <c r="I12" s="11">
        <f>SUMIF('segl1 kl'!$G$11:$G$15,G12,'segl1 kl'!$L$11:$L$15)</f>
        <v>2</v>
      </c>
      <c r="J12" s="11">
        <f>SUMIF('segl2 kl'!$G$11:$G$15,G12,'segl2 kl'!$L$11:$L$15)</f>
        <v>2</v>
      </c>
      <c r="K12" s="11">
        <f>SUMIF('segl3 kl'!$G$11:$G$15,G12,'segl1 kl'!$L$11:$L$15)</f>
        <v>1</v>
      </c>
      <c r="L12" s="36">
        <f>I12+J12+K12</f>
        <v>5</v>
      </c>
    </row>
    <row r="13" spans="2:12" ht="12.75">
      <c r="B13" s="7">
        <v>3</v>
      </c>
      <c r="C13" s="6">
        <f>deltagare!B7</f>
        <v>7363</v>
      </c>
      <c r="D13" s="6" t="str">
        <f>deltagare!C7</f>
        <v>One off 1/4 ton</v>
      </c>
      <c r="E13" s="6">
        <f>deltagare!D7</f>
        <v>1.08</v>
      </c>
      <c r="F13" s="6">
        <f>deltagare!E7</f>
        <v>0</v>
      </c>
      <c r="G13" s="6" t="str">
        <f>deltagare!F7</f>
        <v>André Henriksson</v>
      </c>
      <c r="H13" s="6" t="str">
        <f>deltagare!H7</f>
        <v>E</v>
      </c>
      <c r="I13" s="11">
        <f>SUMIF('segl1 kl'!$G$11:$G$15,G13,'segl1 kl'!$L$11:$L$15)</f>
        <v>3</v>
      </c>
      <c r="J13" s="11">
        <f>SUMIF('segl2 kl'!$G$11:$G$15,G13,'segl2 kl'!$L$11:$L$15)</f>
        <v>3</v>
      </c>
      <c r="K13" s="11">
        <f>SUMIF('segl3 kl'!$G$11:$G$15,G13,'segl1 kl'!$L$11:$L$15)</f>
        <v>3</v>
      </c>
      <c r="L13" s="36">
        <f>I13+J13+K13</f>
        <v>9</v>
      </c>
    </row>
    <row r="14" spans="2:12" ht="12.75">
      <c r="B14" s="7">
        <v>4</v>
      </c>
      <c r="C14" s="6">
        <f>deltagare!B10</f>
        <v>17</v>
      </c>
      <c r="D14" s="6" t="str">
        <f>deltagare!C10</f>
        <v>X-102</v>
      </c>
      <c r="E14" s="6">
        <f>deltagare!D10</f>
        <v>1.2</v>
      </c>
      <c r="F14" s="6">
        <f>deltagare!E10</f>
        <v>0</v>
      </c>
      <c r="G14" s="6" t="str">
        <f>deltagare!F10</f>
        <v>Patrik Carlén</v>
      </c>
      <c r="H14" s="6" t="str">
        <f>deltagare!H10</f>
        <v>E</v>
      </c>
      <c r="I14" s="11">
        <f>SUMIF('segl1 kl'!$G$11:$G$15,G14,'segl1 kl'!$L$11:$L$15)</f>
        <v>4</v>
      </c>
      <c r="J14" s="11">
        <f>SUMIF('segl2 kl'!$G$11:$G$15,G14,'segl2 kl'!$L$11:$L$15)</f>
        <v>4</v>
      </c>
      <c r="K14" s="11">
        <f>SUMIF('segl3 kl'!$G$11:$G$15,G14,'segl1 kl'!$L$11:$L$15)</f>
        <v>4</v>
      </c>
      <c r="L14" s="36">
        <f>I14+J14+K14</f>
        <v>12</v>
      </c>
    </row>
    <row r="15" spans="2:12" ht="12.75">
      <c r="B15" s="7">
        <v>5</v>
      </c>
      <c r="C15" s="6">
        <f>deltagare!B9</f>
        <v>8380</v>
      </c>
      <c r="D15" s="6" t="str">
        <f>deltagare!C9</f>
        <v>Tailwind 35</v>
      </c>
      <c r="E15" s="6">
        <f>deltagare!D9</f>
        <v>1.19</v>
      </c>
      <c r="F15" s="6">
        <f>deltagare!E9</f>
        <v>0</v>
      </c>
      <c r="G15" s="6" t="str">
        <f>deltagare!F9</f>
        <v>Berit Sandberg</v>
      </c>
      <c r="H15" s="6" t="str">
        <f>deltagare!H9</f>
        <v>E</v>
      </c>
      <c r="I15" s="11">
        <f>SUMIF('segl1 kl'!$G$11:$G$15,G15,'segl1 kl'!$L$11:$L$15)</f>
        <v>5</v>
      </c>
      <c r="J15" s="11">
        <f>SUMIF('segl2 kl'!$G$11:$G$15,G15,'segl2 kl'!$L$11:$L$15)</f>
        <v>5</v>
      </c>
      <c r="K15" s="11">
        <f>SUMIF('segl3 kl'!$G$11:$G$15,G15,'segl1 kl'!$L$11:$L$15)</f>
        <v>5</v>
      </c>
      <c r="L15" s="36">
        <f>I15+J15+K15</f>
        <v>15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V13"/>
  <sheetViews>
    <sheetView zoomScale="145" zoomScaleNormal="145" workbookViewId="0" topLeftCell="A1">
      <selection activeCell="A4" sqref="A4"/>
    </sheetView>
  </sheetViews>
  <sheetFormatPr defaultColWidth="9.140625" defaultRowHeight="12.75"/>
  <cols>
    <col min="2" max="2" width="5.140625" style="4" customWidth="1"/>
    <col min="3" max="3" width="7.421875" style="4" customWidth="1"/>
    <col min="4" max="4" width="14.421875" style="4" customWidth="1"/>
    <col min="5" max="5" width="5.57421875" style="0" customWidth="1"/>
    <col min="6" max="6" width="15.7109375" style="0" bestFit="1" customWidth="1"/>
    <col min="7" max="7" width="22.8515625" style="0" bestFit="1" customWidth="1"/>
    <col min="8" max="8" width="6.140625" style="0" customWidth="1"/>
    <col min="9" max="9" width="8.140625" style="42" customWidth="1"/>
    <col min="10" max="10" width="8.28125" style="42" customWidth="1"/>
    <col min="11" max="11" width="8.28125" style="0" customWidth="1"/>
    <col min="12" max="12" width="9.140625" style="4" customWidth="1"/>
  </cols>
  <sheetData>
    <row r="1" ht="13.5" thickBot="1"/>
    <row r="2" spans="2:11" ht="19.5" thickBot="1">
      <c r="B2" s="15" t="s">
        <v>76</v>
      </c>
      <c r="C2" s="17"/>
      <c r="D2" s="18"/>
      <c r="E2" s="19"/>
      <c r="F2" s="19"/>
      <c r="G2" s="19"/>
      <c r="H2" s="19"/>
      <c r="I2" s="43"/>
      <c r="J2" s="43"/>
      <c r="K2" s="20"/>
    </row>
    <row r="3" spans="2:11" ht="15.75" thickBot="1">
      <c r="B3" s="21" t="s">
        <v>24</v>
      </c>
      <c r="C3" s="17"/>
      <c r="D3" s="18"/>
      <c r="E3" s="19"/>
      <c r="F3" s="19"/>
      <c r="G3" s="19"/>
      <c r="H3" s="19"/>
      <c r="I3" s="43"/>
      <c r="J3" s="43"/>
      <c r="K3" s="20"/>
    </row>
    <row r="4" spans="2:256" s="3" customFormat="1" ht="13.5" customHeight="1">
      <c r="B4" s="13" t="s">
        <v>13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/>
      <c r="I4" s="44" t="s">
        <v>14</v>
      </c>
      <c r="J4" s="44" t="s">
        <v>15</v>
      </c>
      <c r="K4" s="22" t="s">
        <v>16</v>
      </c>
      <c r="L4" s="48" t="s">
        <v>46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256" s="3" customFormat="1" ht="13.5" customHeight="1">
      <c r="B5" s="7">
        <v>1</v>
      </c>
      <c r="C5" s="6">
        <f>deltagare!B3</f>
        <v>37</v>
      </c>
      <c r="D5" s="6">
        <f>deltagare!C3</f>
        <v>707</v>
      </c>
      <c r="E5" s="6">
        <f>deltagare!D3</f>
        <v>1.09</v>
      </c>
      <c r="F5" s="6">
        <f>deltagare!E3</f>
        <v>0</v>
      </c>
      <c r="G5" s="6" t="str">
        <f>deltagare!F3</f>
        <v>Thorbjörn Brandberg</v>
      </c>
      <c r="H5" s="6"/>
      <c r="I5" s="45">
        <f>SUMIF('segl1 kl'!$G$5:$G$8,G5,'segl1 kl'!$I$5:$I$8)</f>
        <v>0.4236111111111111</v>
      </c>
      <c r="J5" s="45">
        <f>SUMIF('segl1 kl'!$G$5:$G$8,G5,'segl1 kl'!$J$5:$J$8)</f>
        <v>0.46837962962962965</v>
      </c>
      <c r="K5" s="23">
        <f aca="true" t="shared" si="0" ref="K5:K13">(J5-I5)*E5</f>
        <v>0.048797685185185215</v>
      </c>
      <c r="L5" s="48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s="3" customFormat="1" ht="13.5" customHeight="1">
      <c r="B6" s="7">
        <v>2</v>
      </c>
      <c r="C6" s="6">
        <f>deltagare!B11</f>
        <v>643</v>
      </c>
      <c r="D6" s="6" t="str">
        <f>deltagare!C11</f>
        <v>First 40.7</v>
      </c>
      <c r="E6" s="6">
        <f>deltagare!D11</f>
        <v>1.34</v>
      </c>
      <c r="F6" s="6" t="str">
        <f>deltagare!E11</f>
        <v>Karukera</v>
      </c>
      <c r="G6" s="6" t="str">
        <f>deltagare!F11</f>
        <v>Ola Sandell</v>
      </c>
      <c r="H6" s="6"/>
      <c r="I6" s="45">
        <f>SUMIF('segl1 kl'!$G$11:$G$15,G6,'segl1 kl'!$I$11:$I$15)</f>
        <v>0.4166666666666667</v>
      </c>
      <c r="J6" s="45">
        <f>SUMIF('segl1 kl'!$G$11:$G$15,G6,'segl1 kl'!$J$11:$J$15)</f>
        <v>0.45319444444444446</v>
      </c>
      <c r="K6" s="23">
        <f t="shared" si="0"/>
        <v>0.04894722222222222</v>
      </c>
      <c r="L6" s="48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2:256" s="3" customFormat="1" ht="13.5" customHeight="1">
      <c r="B7" s="7">
        <v>3</v>
      </c>
      <c r="C7" s="6">
        <f>deltagare!B5</f>
        <v>23</v>
      </c>
      <c r="D7" s="6" t="str">
        <f>deltagare!C5</f>
        <v>J24</v>
      </c>
      <c r="E7" s="6">
        <f>deltagare!D5</f>
        <v>1.11</v>
      </c>
      <c r="F7" s="6">
        <f>deltagare!E5</f>
        <v>0</v>
      </c>
      <c r="G7" s="6" t="str">
        <f>deltagare!F5</f>
        <v>Claes Källqvist</v>
      </c>
      <c r="H7" s="6"/>
      <c r="I7" s="45">
        <f>SUMIF('segl1 kl'!$G$5:$G$8,G7,'segl1 kl'!$I$5:$I$8)</f>
        <v>0.4236111111111111</v>
      </c>
      <c r="J7" s="45">
        <f>SUMIF('segl1 kl'!$G$5:$G$8,G7,'segl1 kl'!$J$5:$J$8)</f>
        <v>0.4678703703703704</v>
      </c>
      <c r="K7" s="23">
        <f t="shared" si="0"/>
        <v>0.0491277777777778</v>
      </c>
      <c r="L7" s="48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2:12" ht="12.75">
      <c r="B8" s="7">
        <v>4</v>
      </c>
      <c r="C8" s="6">
        <f>deltagare!B4</f>
        <v>40</v>
      </c>
      <c r="D8" s="6">
        <f>deltagare!C4</f>
        <v>707</v>
      </c>
      <c r="E8" s="6">
        <f>deltagare!D4</f>
        <v>1.09</v>
      </c>
      <c r="F8" s="6" t="str">
        <f>deltagare!E4</f>
        <v>Farbror Bosse</v>
      </c>
      <c r="G8" s="6" t="str">
        <f>deltagare!F4</f>
        <v>Micael Andersson</v>
      </c>
      <c r="H8" s="6"/>
      <c r="I8" s="45">
        <f>SUMIF('segl1 kl'!$G$5:$G$8,G8,'segl1 kl'!$I$5:$I$8)</f>
        <v>0.4236111111111111</v>
      </c>
      <c r="J8" s="45">
        <f>SUMIF('segl1 kl'!$G$5:$G$8,G8,'segl1 kl'!$J$5:$J$8)</f>
        <v>0.4691435185185185</v>
      </c>
      <c r="K8" s="23">
        <f t="shared" si="0"/>
        <v>0.04963032407407405</v>
      </c>
      <c r="L8" s="48">
        <v>4</v>
      </c>
    </row>
    <row r="9" spans="2:12" ht="12.75">
      <c r="B9" s="7">
        <v>5</v>
      </c>
      <c r="C9" s="6">
        <f>deltagare!B6</f>
        <v>282</v>
      </c>
      <c r="D9" s="6" t="str">
        <f>deltagare!C6</f>
        <v>Melges 24</v>
      </c>
      <c r="E9" s="6">
        <f>deltagare!D6</f>
        <v>1.27</v>
      </c>
      <c r="F9" s="6">
        <f>deltagare!E6</f>
        <v>0</v>
      </c>
      <c r="G9" s="6" t="str">
        <f>deltagare!F6</f>
        <v>Tomas Jansson</v>
      </c>
      <c r="H9" s="6"/>
      <c r="I9" s="45">
        <f>SUMIF('segl1 kl'!$G$5:$G$8,G9,'segl1 kl'!$I$5:$I$8)</f>
        <v>0.4236111111111111</v>
      </c>
      <c r="J9" s="45">
        <f>SUMIF('segl1 kl'!$G$5:$G$8,G9,'segl1 kl'!$J$5:$J$8)</f>
        <v>0.46361111111111114</v>
      </c>
      <c r="K9" s="9">
        <f t="shared" si="0"/>
        <v>0.050800000000000047</v>
      </c>
      <c r="L9" s="48">
        <v>5</v>
      </c>
    </row>
    <row r="10" spans="2:12" ht="12.75">
      <c r="B10" s="7">
        <v>6</v>
      </c>
      <c r="C10" s="6">
        <f>deltagare!B8</f>
        <v>152</v>
      </c>
      <c r="D10" s="6" t="str">
        <f>deltagare!C8</f>
        <v>Compis 97</v>
      </c>
      <c r="E10" s="6">
        <f>deltagare!D8</f>
        <v>1.1</v>
      </c>
      <c r="F10" s="6" t="str">
        <f>deltagare!E8</f>
        <v>Charmija</v>
      </c>
      <c r="G10" s="6" t="str">
        <f>deltagare!F8</f>
        <v>Lars-Åke Andersson</v>
      </c>
      <c r="H10" s="6"/>
      <c r="I10" s="45">
        <f>SUMIF('segl1 kl'!$G$11:$G$15,G10,'segl1 kl'!$I$11:$I$15)</f>
        <v>0.4166666666666667</v>
      </c>
      <c r="J10" s="45">
        <f>SUMIF('segl1 kl'!$G$11:$G$15,G10,'segl1 kl'!$J$11:$J$15)</f>
        <v>0.46317129629629633</v>
      </c>
      <c r="K10" s="9">
        <f t="shared" si="0"/>
        <v>0.05115509259259261</v>
      </c>
      <c r="L10" s="48">
        <v>6</v>
      </c>
    </row>
    <row r="11" spans="2:12" ht="12.75">
      <c r="B11" s="7">
        <v>7</v>
      </c>
      <c r="C11" s="6">
        <f>deltagare!B7</f>
        <v>7363</v>
      </c>
      <c r="D11" s="6" t="str">
        <f>deltagare!C7</f>
        <v>One off 1/4 ton</v>
      </c>
      <c r="E11" s="6">
        <f>deltagare!D7</f>
        <v>1.08</v>
      </c>
      <c r="F11" s="6">
        <f>deltagare!E7</f>
        <v>0</v>
      </c>
      <c r="G11" s="6" t="str">
        <f>deltagare!F7</f>
        <v>André Henriksson</v>
      </c>
      <c r="H11" s="6"/>
      <c r="I11" s="45">
        <f>SUMIF('segl1 kl'!$G$11:$G$15,G11,'segl1 kl'!$I$11:$I$15)</f>
        <v>0.4166666666666667</v>
      </c>
      <c r="J11" s="45">
        <f>SUMIF('segl1 kl'!$G$11:$G$15,G11,'segl1 kl'!$J$11:$J$15)</f>
        <v>0.4696412037037037</v>
      </c>
      <c r="K11" s="9">
        <f t="shared" si="0"/>
        <v>0.05721249999999999</v>
      </c>
      <c r="L11" s="48">
        <v>7</v>
      </c>
    </row>
    <row r="12" spans="2:12" ht="12.75">
      <c r="B12" s="7">
        <v>8</v>
      </c>
      <c r="C12" s="6">
        <f>deltagare!B10</f>
        <v>17</v>
      </c>
      <c r="D12" s="6" t="str">
        <f>deltagare!C10</f>
        <v>X-102</v>
      </c>
      <c r="E12" s="6">
        <f>deltagare!D10</f>
        <v>1.2</v>
      </c>
      <c r="F12" s="6">
        <f>deltagare!E10</f>
        <v>0</v>
      </c>
      <c r="G12" s="6" t="str">
        <f>deltagare!F10</f>
        <v>Patrik Carlén</v>
      </c>
      <c r="H12" s="6"/>
      <c r="I12" s="45">
        <f>SUMIF('segl1 kl'!$G$11:$G$15,G12,'segl1 kl'!$I$11:$I$15)</f>
        <v>0.4166666666666667</v>
      </c>
      <c r="J12" s="45">
        <f>SUMIF('segl1 kl'!$G$11:$G$15,G12,'segl1 kl'!$J$11:$J$15)</f>
        <v>0.4670949074074074</v>
      </c>
      <c r="K12" s="9">
        <f t="shared" si="0"/>
        <v>0.06051388888888884</v>
      </c>
      <c r="L12" s="48">
        <v>8</v>
      </c>
    </row>
    <row r="13" spans="2:12" ht="12.75">
      <c r="B13" s="7">
        <v>9</v>
      </c>
      <c r="C13" s="6">
        <f>deltagare!B9</f>
        <v>8380</v>
      </c>
      <c r="D13" s="6" t="str">
        <f>deltagare!C9</f>
        <v>Tailwind 35</v>
      </c>
      <c r="E13" s="6">
        <f>deltagare!D9</f>
        <v>1.19</v>
      </c>
      <c r="F13" s="6">
        <f>deltagare!E9</f>
        <v>0</v>
      </c>
      <c r="G13" s="6" t="str">
        <f>deltagare!F9</f>
        <v>Berit Sandberg</v>
      </c>
      <c r="H13" s="6"/>
      <c r="I13" s="45">
        <f>SUMIF('segl1 kl'!$G$11:$G$15,G13,'segl1 kl'!$I$11:$I$15)</f>
        <v>0.4166666666666667</v>
      </c>
      <c r="J13" s="45">
        <f>SUMIF('segl1 kl'!$G$11:$G$15,G13,'segl1 kl'!$J$11:$J$15)</f>
        <v>0.469525462962963</v>
      </c>
      <c r="K13" s="9">
        <f t="shared" si="0"/>
        <v>0.0629019675925926</v>
      </c>
      <c r="L13" s="48">
        <v>9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IK13"/>
  <sheetViews>
    <sheetView zoomScale="145" zoomScaleNormal="145" workbookViewId="0" topLeftCell="A1">
      <selection activeCell="C16" sqref="C16"/>
    </sheetView>
  </sheetViews>
  <sheetFormatPr defaultColWidth="9.140625" defaultRowHeight="12.75"/>
  <cols>
    <col min="2" max="2" width="5.140625" style="4" customWidth="1"/>
    <col min="3" max="3" width="7.421875" style="4" customWidth="1"/>
    <col min="4" max="4" width="14.421875" style="4" customWidth="1"/>
    <col min="5" max="5" width="5.57421875" style="0" customWidth="1"/>
    <col min="6" max="6" width="15.7109375" style="0" bestFit="1" customWidth="1"/>
    <col min="7" max="7" width="22.8515625" style="0" bestFit="1" customWidth="1"/>
    <col min="8" max="8" width="6.140625" style="0" customWidth="1"/>
    <col min="9" max="9" width="8.140625" style="42" customWidth="1"/>
    <col min="10" max="10" width="8.28125" style="42" customWidth="1"/>
    <col min="11" max="11" width="8.28125" style="0" customWidth="1"/>
    <col min="12" max="12" width="9.140625" style="4" customWidth="1"/>
  </cols>
  <sheetData>
    <row r="1" ht="13.5" thickBot="1"/>
    <row r="2" spans="2:11" ht="19.5" thickBot="1">
      <c r="B2" s="15" t="s">
        <v>79</v>
      </c>
      <c r="C2" s="17"/>
      <c r="D2" s="18"/>
      <c r="E2" s="19"/>
      <c r="F2" s="19"/>
      <c r="G2" s="19"/>
      <c r="H2" s="19"/>
      <c r="I2" s="43"/>
      <c r="J2" s="43"/>
      <c r="K2" s="20"/>
    </row>
    <row r="3" spans="2:245" s="3" customFormat="1" ht="13.5" customHeight="1" thickBot="1">
      <c r="B3" s="21" t="s">
        <v>24</v>
      </c>
      <c r="C3" s="17"/>
      <c r="D3" s="18"/>
      <c r="E3" s="19"/>
      <c r="F3" s="19"/>
      <c r="G3" s="19"/>
      <c r="H3" s="19"/>
      <c r="I3" s="43"/>
      <c r="J3" s="43"/>
      <c r="K3" s="20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2:245" s="3" customFormat="1" ht="13.5" customHeight="1">
      <c r="B4" s="13" t="s">
        <v>13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/>
      <c r="I4" s="44" t="s">
        <v>14</v>
      </c>
      <c r="J4" s="44" t="s">
        <v>15</v>
      </c>
      <c r="K4" s="22" t="s">
        <v>16</v>
      </c>
      <c r="L4" s="48" t="s">
        <v>46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2:245" s="3" customFormat="1" ht="13.5" customHeight="1">
      <c r="B5" s="7">
        <v>1</v>
      </c>
      <c r="C5" s="6">
        <f>deltagare!B4</f>
        <v>40</v>
      </c>
      <c r="D5" s="6">
        <f>deltagare!C4</f>
        <v>707</v>
      </c>
      <c r="E5" s="6">
        <f>deltagare!D4</f>
        <v>1.09</v>
      </c>
      <c r="F5" s="6" t="str">
        <f>deltagare!E4</f>
        <v>Farbror Bosse</v>
      </c>
      <c r="G5" s="6" t="str">
        <f>deltagare!F4</f>
        <v>Micael Andersson</v>
      </c>
      <c r="H5" s="6"/>
      <c r="I5" s="45">
        <f>SUMIF('segl2 kl'!$G$5:$G$8,G5,'segl2 kl'!$I$5:$I$8)</f>
        <v>0.49652777777777773</v>
      </c>
      <c r="J5" s="45">
        <f>SUMIF('segl2 kl'!$G$5:$G$8,G5,'segl2 kl'!$J$5:$J$8)</f>
        <v>0.5418518518518519</v>
      </c>
      <c r="K5" s="23">
        <f aca="true" t="shared" si="0" ref="K5:K13">(J5-I5)*E5</f>
        <v>0.049403240740740866</v>
      </c>
      <c r="L5" s="48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2:245" s="3" customFormat="1" ht="13.5" customHeight="1">
      <c r="B6" s="7">
        <v>2</v>
      </c>
      <c r="C6" s="6">
        <f>deltagare!B3</f>
        <v>37</v>
      </c>
      <c r="D6" s="6">
        <f>deltagare!C3</f>
        <v>707</v>
      </c>
      <c r="E6" s="6">
        <f>deltagare!D3</f>
        <v>1.09</v>
      </c>
      <c r="F6" s="6">
        <f>deltagare!E3</f>
        <v>0</v>
      </c>
      <c r="G6" s="6" t="str">
        <f>deltagare!F3</f>
        <v>Thorbjörn Brandberg</v>
      </c>
      <c r="H6" s="6"/>
      <c r="I6" s="45">
        <f>SUMIF('segl2 kl'!$G$5:$G$8,G6,'segl2 kl'!$I$5:$I$8)</f>
        <v>0.49652777777777773</v>
      </c>
      <c r="J6" s="45">
        <f>SUMIF('segl2 kl'!$G$5:$G$8,G6,'segl2 kl'!$J$5:$J$8)</f>
        <v>0.5421875</v>
      </c>
      <c r="K6" s="23">
        <f t="shared" si="0"/>
        <v>0.04976909722222232</v>
      </c>
      <c r="L6" s="48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2:245" s="3" customFormat="1" ht="13.5" customHeight="1">
      <c r="B7" s="7">
        <v>3</v>
      </c>
      <c r="C7" s="6">
        <f>deltagare!B5</f>
        <v>23</v>
      </c>
      <c r="D7" s="6" t="str">
        <f>deltagare!C5</f>
        <v>J24</v>
      </c>
      <c r="E7" s="6">
        <f>deltagare!D5</f>
        <v>1.11</v>
      </c>
      <c r="F7" s="6">
        <f>deltagare!E5</f>
        <v>0</v>
      </c>
      <c r="G7" s="6" t="str">
        <f>deltagare!F5</f>
        <v>Claes Källqvist</v>
      </c>
      <c r="H7" s="6"/>
      <c r="I7" s="45">
        <f>SUMIF('segl2 kl'!$G$5:$G$8,G7,'segl2 kl'!$I$5:$I$8)</f>
        <v>0.49652777777777773</v>
      </c>
      <c r="J7" s="45">
        <f>SUMIF('segl2 kl'!$G$5:$G$8,G7,'segl2 kl'!$J$5:$J$8)</f>
        <v>0.5421296296296296</v>
      </c>
      <c r="K7" s="23">
        <f t="shared" si="0"/>
        <v>0.050618055555555604</v>
      </c>
      <c r="L7" s="48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2:12" ht="12.75">
      <c r="B8" s="7">
        <v>4</v>
      </c>
      <c r="C8" s="6">
        <f>deltagare!B11</f>
        <v>643</v>
      </c>
      <c r="D8" s="6" t="str">
        <f>deltagare!C11</f>
        <v>First 40.7</v>
      </c>
      <c r="E8" s="6">
        <f>deltagare!D11</f>
        <v>1.34</v>
      </c>
      <c r="F8" s="6" t="str">
        <f>deltagare!E11</f>
        <v>Karukera</v>
      </c>
      <c r="G8" s="6" t="str">
        <f>deltagare!F11</f>
        <v>Ola Sandell</v>
      </c>
      <c r="H8" s="6"/>
      <c r="I8" s="45">
        <f>SUMIF('segl2 kl'!$G$11:$G$15,G8,'segl2 kl'!$I$11:$I$15)</f>
        <v>0.4895833333333333</v>
      </c>
      <c r="J8" s="45">
        <f>SUMIF('segl2 kl'!$G$11:$G$15,G8,'segl2 kl'!$J$11:$J$15)</f>
        <v>0.5277083333333333</v>
      </c>
      <c r="K8" s="23">
        <f t="shared" si="0"/>
        <v>0.05108750000000003</v>
      </c>
      <c r="L8" s="48">
        <v>4</v>
      </c>
    </row>
    <row r="9" spans="2:12" ht="12.75">
      <c r="B9" s="7">
        <v>5</v>
      </c>
      <c r="C9" s="6">
        <f>deltagare!B8</f>
        <v>152</v>
      </c>
      <c r="D9" s="6" t="str">
        <f>deltagare!C8</f>
        <v>Compis 97</v>
      </c>
      <c r="E9" s="6">
        <f>deltagare!D8</f>
        <v>1.1</v>
      </c>
      <c r="F9" s="6" t="str">
        <f>deltagare!E8</f>
        <v>Charmija</v>
      </c>
      <c r="G9" s="6" t="str">
        <f>deltagare!F8</f>
        <v>Lars-Åke Andersson</v>
      </c>
      <c r="H9" s="6"/>
      <c r="I9" s="45">
        <f>SUMIF('segl2 kl'!$G$11:$G$15,G9,'segl2 kl'!$I$11:$I$15)</f>
        <v>0.4895833333333333</v>
      </c>
      <c r="J9" s="45">
        <f>SUMIF('segl2 kl'!$G$11:$G$15,G9,'segl2 kl'!$J$11:$J$15)</f>
        <v>0.5368287037037037</v>
      </c>
      <c r="K9" s="9">
        <f t="shared" si="0"/>
        <v>0.05196990740740746</v>
      </c>
      <c r="L9" s="48">
        <v>5</v>
      </c>
    </row>
    <row r="10" spans="2:12" ht="12.75">
      <c r="B10" s="7">
        <v>6</v>
      </c>
      <c r="C10" s="6">
        <f>deltagare!B6</f>
        <v>282</v>
      </c>
      <c r="D10" s="6" t="str">
        <f>deltagare!C6</f>
        <v>Melges 24</v>
      </c>
      <c r="E10" s="6">
        <f>deltagare!D6</f>
        <v>1.27</v>
      </c>
      <c r="F10" s="6">
        <f>deltagare!E6</f>
        <v>0</v>
      </c>
      <c r="G10" s="6" t="str">
        <f>deltagare!F6</f>
        <v>Tomas Jansson</v>
      </c>
      <c r="H10" s="6"/>
      <c r="I10" s="45">
        <f>SUMIF('segl2 kl'!$G$5:$G$8,G10,'segl2 kl'!$I$5:$I$8)</f>
        <v>0.49652777777777773</v>
      </c>
      <c r="J10" s="45">
        <f>SUMIF('segl2 kl'!$G$5:$G$8,G10,'segl2 kl'!$J$5:$J$8)</f>
        <v>0.5378009259259259</v>
      </c>
      <c r="K10" s="9">
        <f t="shared" si="0"/>
        <v>0.05241689814814814</v>
      </c>
      <c r="L10" s="48">
        <v>6</v>
      </c>
    </row>
    <row r="11" spans="2:12" ht="12.75">
      <c r="B11" s="7">
        <v>7</v>
      </c>
      <c r="C11" s="6">
        <f>deltagare!B7</f>
        <v>7363</v>
      </c>
      <c r="D11" s="6" t="str">
        <f>deltagare!C7</f>
        <v>One off 1/4 ton</v>
      </c>
      <c r="E11" s="6">
        <f>deltagare!D7</f>
        <v>1.08</v>
      </c>
      <c r="F11" s="6">
        <f>deltagare!E7</f>
        <v>0</v>
      </c>
      <c r="G11" s="6" t="str">
        <f>deltagare!F7</f>
        <v>André Henriksson</v>
      </c>
      <c r="H11" s="6"/>
      <c r="I11" s="45">
        <f>SUMIF('segl2 kl'!$G$11:$G$15,G11,'segl2 kl'!$I$11:$I$15)</f>
        <v>0.4895833333333333</v>
      </c>
      <c r="J11" s="45">
        <f>SUMIF('segl2 kl'!$G$11:$G$15,G11,'segl2 kl'!$J$11:$J$15)</f>
        <v>0.5399884259259259</v>
      </c>
      <c r="K11" s="9">
        <f t="shared" si="0"/>
        <v>0.05443749999999998</v>
      </c>
      <c r="L11" s="48">
        <v>7</v>
      </c>
    </row>
    <row r="12" spans="2:12" ht="12.75">
      <c r="B12" s="7">
        <v>8</v>
      </c>
      <c r="C12" s="6">
        <f>deltagare!B10</f>
        <v>17</v>
      </c>
      <c r="D12" s="6" t="str">
        <f>deltagare!C10</f>
        <v>X-102</v>
      </c>
      <c r="E12" s="6">
        <f>deltagare!D10</f>
        <v>1.2</v>
      </c>
      <c r="F12" s="6">
        <f>deltagare!E10</f>
        <v>0</v>
      </c>
      <c r="G12" s="6" t="str">
        <f>deltagare!F10</f>
        <v>Patrik Carlén</v>
      </c>
      <c r="H12" s="6"/>
      <c r="I12" s="45">
        <f>SUMIF('segl2 kl'!$G$11:$G$15,G12,'segl2 kl'!$I$11:$I$15)</f>
        <v>0.4895833333333333</v>
      </c>
      <c r="J12" s="45">
        <f>SUMIF('segl2 kl'!$G$11:$G$15,G12,'segl2 kl'!$J$11:$J$15)</f>
        <v>0.5397685185185185</v>
      </c>
      <c r="K12" s="9">
        <f t="shared" si="0"/>
        <v>0.0602222222222222</v>
      </c>
      <c r="L12" s="48">
        <v>8</v>
      </c>
    </row>
    <row r="13" spans="2:12" ht="12.75">
      <c r="B13" s="7">
        <v>9</v>
      </c>
      <c r="C13" s="6">
        <f>deltagare!B9</f>
        <v>8380</v>
      </c>
      <c r="D13" s="6" t="str">
        <f>deltagare!C9</f>
        <v>Tailwind 35</v>
      </c>
      <c r="E13" s="6">
        <f>deltagare!D9</f>
        <v>1.19</v>
      </c>
      <c r="F13" s="6">
        <f>deltagare!E9</f>
        <v>0</v>
      </c>
      <c r="G13" s="6" t="str">
        <f>deltagare!F9</f>
        <v>Berit Sandberg</v>
      </c>
      <c r="H13" s="6"/>
      <c r="I13" s="45">
        <f>SUMIF('segl2 kl'!$G$11:$G$15,G13,'segl2 kl'!$I$11:$I$15)</f>
        <v>0.4895833333333333</v>
      </c>
      <c r="J13" s="45" t="s">
        <v>49</v>
      </c>
      <c r="K13" s="9" t="e">
        <f t="shared" si="0"/>
        <v>#VALUE!</v>
      </c>
      <c r="L13" s="48">
        <v>9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IK13"/>
  <sheetViews>
    <sheetView zoomScale="145" zoomScaleNormal="145" workbookViewId="0" topLeftCell="A1">
      <selection activeCell="B2" sqref="B2"/>
    </sheetView>
  </sheetViews>
  <sheetFormatPr defaultColWidth="9.140625" defaultRowHeight="12.75"/>
  <cols>
    <col min="2" max="2" width="5.140625" style="4" customWidth="1"/>
    <col min="3" max="3" width="7.421875" style="4" customWidth="1"/>
    <col min="4" max="4" width="14.421875" style="4" customWidth="1"/>
    <col min="5" max="5" width="5.57421875" style="0" customWidth="1"/>
    <col min="6" max="6" width="15.7109375" style="0" bestFit="1" customWidth="1"/>
    <col min="7" max="7" width="22.8515625" style="0" bestFit="1" customWidth="1"/>
    <col min="8" max="8" width="6.140625" style="0" customWidth="1"/>
    <col min="9" max="9" width="8.140625" style="42" customWidth="1"/>
    <col min="10" max="10" width="8.28125" style="42" customWidth="1"/>
    <col min="11" max="11" width="8.28125" style="0" customWidth="1"/>
    <col min="12" max="12" width="9.140625" style="4" customWidth="1"/>
  </cols>
  <sheetData>
    <row r="1" ht="13.5" thickBot="1"/>
    <row r="2" spans="2:11" ht="19.5" thickBot="1">
      <c r="B2" s="15" t="s">
        <v>80</v>
      </c>
      <c r="C2" s="17"/>
      <c r="D2" s="18"/>
      <c r="E2" s="19"/>
      <c r="F2" s="19"/>
      <c r="G2" s="19"/>
      <c r="H2" s="19"/>
      <c r="I2" s="43"/>
      <c r="J2" s="43"/>
      <c r="K2" s="20"/>
    </row>
    <row r="3" spans="2:11" ht="15.75" thickBot="1">
      <c r="B3" s="21" t="s">
        <v>24</v>
      </c>
      <c r="C3" s="17"/>
      <c r="D3" s="18"/>
      <c r="E3" s="19"/>
      <c r="F3" s="19"/>
      <c r="G3" s="19"/>
      <c r="H3" s="19"/>
      <c r="I3" s="43"/>
      <c r="J3" s="43"/>
      <c r="K3" s="20"/>
    </row>
    <row r="4" spans="2:245" s="3" customFormat="1" ht="13.5" customHeight="1">
      <c r="B4" s="13" t="s">
        <v>13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/>
      <c r="I4" s="44" t="s">
        <v>14</v>
      </c>
      <c r="J4" s="44" t="s">
        <v>15</v>
      </c>
      <c r="K4" s="22" t="s">
        <v>16</v>
      </c>
      <c r="L4" s="48" t="s">
        <v>46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2:245" s="3" customFormat="1" ht="13.5" customHeight="1">
      <c r="B5" s="7">
        <v>1</v>
      </c>
      <c r="C5" s="6">
        <f>deltagare!B8</f>
        <v>152</v>
      </c>
      <c r="D5" s="6" t="str">
        <f>deltagare!C8</f>
        <v>Compis 97</v>
      </c>
      <c r="E5" s="6">
        <f>deltagare!D8</f>
        <v>1.1</v>
      </c>
      <c r="F5" s="6" t="str">
        <f>deltagare!E8</f>
        <v>Charmija</v>
      </c>
      <c r="G5" s="6" t="str">
        <f>deltagare!F8</f>
        <v>Lars-Åke Andersson</v>
      </c>
      <c r="H5" s="6"/>
      <c r="I5" s="45">
        <f>SUMIF('segl3 kl'!$G$11:$G$15,G5,'segl3 kl'!$I$11:$I$15)</f>
        <v>0.5625</v>
      </c>
      <c r="J5" s="45">
        <f>SUMIF('segl3 kl'!$G$11:$G$15,G5,'segl3 kl'!$J$11:$J$15)</f>
        <v>0.6076736111111111</v>
      </c>
      <c r="K5" s="23">
        <f aca="true" t="shared" si="0" ref="K5:K13">(J5-I5)*E5</f>
        <v>0.04969097222222218</v>
      </c>
      <c r="L5" s="48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2:245" s="3" customFormat="1" ht="13.5" customHeight="1">
      <c r="B6" s="7">
        <v>2</v>
      </c>
      <c r="C6" s="6">
        <f>deltagare!B4</f>
        <v>40</v>
      </c>
      <c r="D6" s="6">
        <f>deltagare!C4</f>
        <v>707</v>
      </c>
      <c r="E6" s="6">
        <f>deltagare!D4</f>
        <v>1.09</v>
      </c>
      <c r="F6" s="6" t="str">
        <f>deltagare!E4</f>
        <v>Farbror Bosse</v>
      </c>
      <c r="G6" s="6" t="str">
        <f>deltagare!F4</f>
        <v>Micael Andersson</v>
      </c>
      <c r="H6" s="6"/>
      <c r="I6" s="45">
        <f>SUMIF('segl3 kl'!$G$5:$G$8,G6,'segl3 kl'!$I$5:$I$8)</f>
        <v>0.5694444444444444</v>
      </c>
      <c r="J6" s="45">
        <f>SUMIF('segl3 kl'!$G$5:$G$8,G6,'segl3 kl'!$J$5:$J$8)</f>
        <v>0.6153819444444445</v>
      </c>
      <c r="K6" s="23">
        <f t="shared" si="0"/>
        <v>0.050071875000000085</v>
      </c>
      <c r="L6" s="48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2:245" s="3" customFormat="1" ht="13.5" customHeight="1">
      <c r="B7" s="7">
        <v>3</v>
      </c>
      <c r="C7" s="6">
        <f>deltagare!B6</f>
        <v>282</v>
      </c>
      <c r="D7" s="6" t="str">
        <f>deltagare!C6</f>
        <v>Melges 24</v>
      </c>
      <c r="E7" s="6">
        <f>deltagare!D6</f>
        <v>1.27</v>
      </c>
      <c r="F7" s="6">
        <f>deltagare!E6</f>
        <v>0</v>
      </c>
      <c r="G7" s="6" t="str">
        <f>deltagare!F6</f>
        <v>Tomas Jansson</v>
      </c>
      <c r="H7" s="6"/>
      <c r="I7" s="45">
        <f>SUMIF('segl3 kl'!$G$5:$G$8,G7,'segl3 kl'!$I$5:$I$8)</f>
        <v>0.5694444444444444</v>
      </c>
      <c r="J7" s="45">
        <f>SUMIF('segl3 kl'!$G$5:$G$8,G7,'segl3 kl'!$J$5:$J$8)</f>
        <v>0.6090046296296296</v>
      </c>
      <c r="K7" s="23">
        <f t="shared" si="0"/>
        <v>0.050241435185185236</v>
      </c>
      <c r="L7" s="48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2:12" ht="12.75">
      <c r="B8" s="7">
        <v>4</v>
      </c>
      <c r="C8" s="6">
        <f>deltagare!B11</f>
        <v>643</v>
      </c>
      <c r="D8" s="6" t="str">
        <f>deltagare!C11</f>
        <v>First 40.7</v>
      </c>
      <c r="E8" s="6">
        <f>deltagare!D11</f>
        <v>1.34</v>
      </c>
      <c r="F8" s="6" t="str">
        <f>deltagare!E11</f>
        <v>Karukera</v>
      </c>
      <c r="G8" s="6" t="str">
        <f>deltagare!F11</f>
        <v>Ola Sandell</v>
      </c>
      <c r="H8" s="6"/>
      <c r="I8" s="45">
        <f>SUMIF('segl3 kl'!$G$11:$G$15,G8,'segl3 kl'!$I$11:$I$15)</f>
        <v>0.5625</v>
      </c>
      <c r="J8" s="45">
        <f>SUMIF('segl3 kl'!$G$11:$G$15,G8,'segl3 kl'!$J$11:$J$15)</f>
        <v>0.6003935185185185</v>
      </c>
      <c r="K8" s="23">
        <f t="shared" si="0"/>
        <v>0.050777314814814824</v>
      </c>
      <c r="L8" s="48">
        <v>4</v>
      </c>
    </row>
    <row r="9" spans="2:12" ht="12.75">
      <c r="B9" s="7">
        <v>5</v>
      </c>
      <c r="C9" s="6">
        <f>deltagare!B3</f>
        <v>37</v>
      </c>
      <c r="D9" s="6">
        <f>deltagare!C3</f>
        <v>707</v>
      </c>
      <c r="E9" s="6">
        <f>deltagare!D3</f>
        <v>1.09</v>
      </c>
      <c r="F9" s="6">
        <f>deltagare!E3</f>
        <v>0</v>
      </c>
      <c r="G9" s="6" t="str">
        <f>deltagare!F3</f>
        <v>Thorbjörn Brandberg</v>
      </c>
      <c r="H9" s="6"/>
      <c r="I9" s="45">
        <f>SUMIF('segl3 kl'!$G$5:$G$8,G9,'segl3 kl'!$I$5:$I$8)</f>
        <v>0.5694444444444444</v>
      </c>
      <c r="J9" s="45">
        <f>SUMIF('segl3 kl'!$G$5:$G$8,G9,'segl3 kl'!$J$5:$J$8)</f>
        <v>0.616550925925926</v>
      </c>
      <c r="K9" s="9">
        <f t="shared" si="0"/>
        <v>0.0513460648148149</v>
      </c>
      <c r="L9" s="48">
        <v>5</v>
      </c>
    </row>
    <row r="10" spans="2:12" ht="12.75">
      <c r="B10" s="7">
        <v>6</v>
      </c>
      <c r="C10" s="6">
        <f>deltagare!B7</f>
        <v>7363</v>
      </c>
      <c r="D10" s="6" t="str">
        <f>deltagare!C7</f>
        <v>One off 1/4 ton</v>
      </c>
      <c r="E10" s="6">
        <f>deltagare!D7</f>
        <v>1.08</v>
      </c>
      <c r="F10" s="6">
        <f>deltagare!E7</f>
        <v>0</v>
      </c>
      <c r="G10" s="6" t="str">
        <f>deltagare!F7</f>
        <v>André Henriksson</v>
      </c>
      <c r="H10" s="6"/>
      <c r="I10" s="45">
        <f>SUMIF('segl3 kl'!$G$11:$G$15,G10,'segl3 kl'!$I$11:$I$15)</f>
        <v>0.5625</v>
      </c>
      <c r="J10" s="45">
        <f>SUMIF('segl3 kl'!$G$11:$G$15,G10,'segl3 kl'!$J$11:$J$15)</f>
        <v>0.6111458333333334</v>
      </c>
      <c r="K10" s="9">
        <f t="shared" si="0"/>
        <v>0.05253750000000006</v>
      </c>
      <c r="L10" s="48">
        <v>6</v>
      </c>
    </row>
    <row r="11" spans="2:12" ht="12.75">
      <c r="B11" s="7">
        <v>7</v>
      </c>
      <c r="C11" s="6">
        <f>deltagare!B5</f>
        <v>23</v>
      </c>
      <c r="D11" s="6" t="str">
        <f>deltagare!C5</f>
        <v>J24</v>
      </c>
      <c r="E11" s="6">
        <f>deltagare!D5</f>
        <v>1.11</v>
      </c>
      <c r="F11" s="6">
        <f>deltagare!E5</f>
        <v>0</v>
      </c>
      <c r="G11" s="6" t="str">
        <f>deltagare!F5</f>
        <v>Claes Källqvist</v>
      </c>
      <c r="H11" s="6"/>
      <c r="I11" s="45">
        <f>SUMIF('segl3 kl'!$G$5:$G$8,G11,'segl3 kl'!$I$5:$I$8)</f>
        <v>0.5694444444444444</v>
      </c>
      <c r="J11" s="45">
        <f>SUMIF('segl3 kl'!$G$5:$G$8,G11,'segl3 kl'!$J$5:$J$8)</f>
        <v>0.6181018518518518</v>
      </c>
      <c r="K11" s="9">
        <f t="shared" si="0"/>
        <v>0.05400972222222225</v>
      </c>
      <c r="L11" s="48">
        <v>7</v>
      </c>
    </row>
    <row r="12" spans="2:12" ht="12.75">
      <c r="B12" s="7">
        <v>8</v>
      </c>
      <c r="C12" s="6">
        <f>deltagare!B10</f>
        <v>17</v>
      </c>
      <c r="D12" s="6" t="str">
        <f>deltagare!C10</f>
        <v>X-102</v>
      </c>
      <c r="E12" s="6">
        <f>deltagare!D10</f>
        <v>1.2</v>
      </c>
      <c r="F12" s="6">
        <f>deltagare!E10</f>
        <v>0</v>
      </c>
      <c r="G12" s="6" t="str">
        <f>deltagare!F10</f>
        <v>Patrik Carlén</v>
      </c>
      <c r="H12" s="6"/>
      <c r="I12" s="45">
        <f>SUMIF('segl3 kl'!$G$11:$G$15,G12,'segl3 kl'!$I$11:$I$15)</f>
        <v>0.5625</v>
      </c>
      <c r="J12" s="45">
        <f>SUMIF('segl3 kl'!$G$11:$G$15,G12,'segl3 kl'!$J$11:$J$15)</f>
        <v>0.6106944444444444</v>
      </c>
      <c r="K12" s="9">
        <f t="shared" si="0"/>
        <v>0.05783333333333331</v>
      </c>
      <c r="L12" s="48">
        <v>8</v>
      </c>
    </row>
    <row r="13" spans="2:12" ht="12.75">
      <c r="B13" s="7">
        <v>9</v>
      </c>
      <c r="C13" s="6">
        <f>deltagare!B9</f>
        <v>8380</v>
      </c>
      <c r="D13" s="6" t="str">
        <f>deltagare!C9</f>
        <v>Tailwind 35</v>
      </c>
      <c r="E13" s="6">
        <f>deltagare!D9</f>
        <v>1.19</v>
      </c>
      <c r="F13" s="6">
        <f>deltagare!E9</f>
        <v>0</v>
      </c>
      <c r="G13" s="6" t="str">
        <f>deltagare!F9</f>
        <v>Berit Sandberg</v>
      </c>
      <c r="H13" s="6"/>
      <c r="I13" s="45">
        <f>SUMIF('segl3 kl'!$G$11:$G$15,G13,'segl3 kl'!$I$11:$I$15)</f>
        <v>0.5625</v>
      </c>
      <c r="J13" s="45" t="s">
        <v>49</v>
      </c>
      <c r="K13" s="9" t="e">
        <f t="shared" si="0"/>
        <v>#VALUE!</v>
      </c>
      <c r="L13" s="48">
        <v>9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IV13"/>
  <sheetViews>
    <sheetView zoomScale="145" zoomScaleNormal="145" workbookViewId="0" topLeftCell="A1">
      <selection activeCell="D17" sqref="D17"/>
    </sheetView>
  </sheetViews>
  <sheetFormatPr defaultColWidth="9.140625" defaultRowHeight="12.75"/>
  <cols>
    <col min="2" max="2" width="5.140625" style="4" customWidth="1"/>
    <col min="3" max="3" width="7.421875" style="4" customWidth="1"/>
    <col min="4" max="4" width="14.421875" style="4" customWidth="1"/>
    <col min="5" max="5" width="5.57421875" style="0" customWidth="1"/>
    <col min="6" max="6" width="11.8515625" style="0" customWidth="1"/>
    <col min="7" max="7" width="22.8515625" style="0" bestFit="1" customWidth="1"/>
    <col min="8" max="8" width="6.140625" style="0" customWidth="1"/>
    <col min="9" max="9" width="8.140625" style="10" customWidth="1"/>
    <col min="10" max="12" width="8.28125" style="10" customWidth="1"/>
  </cols>
  <sheetData>
    <row r="1" ht="13.5" thickBot="1"/>
    <row r="2" spans="2:12" ht="19.5" thickBot="1">
      <c r="B2" s="25" t="s">
        <v>81</v>
      </c>
      <c r="C2" s="26"/>
      <c r="D2" s="27"/>
      <c r="E2" s="28"/>
      <c r="F2" s="28"/>
      <c r="G2" s="28"/>
      <c r="H2" s="28"/>
      <c r="I2" s="29"/>
      <c r="J2" s="29"/>
      <c r="K2" s="29"/>
      <c r="L2" s="30"/>
    </row>
    <row r="3" spans="2:12" ht="15.75" thickBot="1">
      <c r="B3" s="21" t="s">
        <v>24</v>
      </c>
      <c r="C3" s="17"/>
      <c r="D3" s="18"/>
      <c r="E3" s="19"/>
      <c r="F3" s="19"/>
      <c r="G3" s="19"/>
      <c r="H3" s="19"/>
      <c r="I3" s="31"/>
      <c r="J3" s="31"/>
      <c r="K3" s="31"/>
      <c r="L3" s="32"/>
    </row>
    <row r="4" spans="2:256" s="3" customFormat="1" ht="13.5" customHeight="1">
      <c r="B4" s="13" t="s">
        <v>13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6</v>
      </c>
      <c r="I4" s="34" t="s">
        <v>21</v>
      </c>
      <c r="J4" s="34" t="s">
        <v>22</v>
      </c>
      <c r="K4" s="34" t="s">
        <v>23</v>
      </c>
      <c r="L4" s="35" t="s">
        <v>24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256" s="3" customFormat="1" ht="13.5" customHeight="1">
      <c r="B5" s="73">
        <v>1</v>
      </c>
      <c r="C5" s="6">
        <f>deltagare!B4</f>
        <v>40</v>
      </c>
      <c r="D5" s="6">
        <f>deltagare!C4</f>
        <v>707</v>
      </c>
      <c r="E5" s="6">
        <f>deltagare!D4</f>
        <v>1.09</v>
      </c>
      <c r="F5" s="6" t="str">
        <f>deltagare!E4</f>
        <v>Farbror Bosse</v>
      </c>
      <c r="G5" s="6" t="str">
        <f>deltagare!F4</f>
        <v>Micael Andersson</v>
      </c>
      <c r="H5" s="6" t="str">
        <f>deltagare!H4</f>
        <v>D</v>
      </c>
      <c r="I5" s="11">
        <f>SUMIF('segl1 tot'!$G$5:$G$13,G5,'segl1 tot'!$L$5:$L$13)</f>
        <v>4</v>
      </c>
      <c r="J5" s="11">
        <f>SUMIF('segl2 tot'!$G$5:$G$13,G5,'segl2 tot'!$L$5:$L$13)</f>
        <v>1</v>
      </c>
      <c r="K5" s="11">
        <f>SUMIF('segl3 tot'!$G$5:$G$13,G5,'segl3 tot'!$L$5:$L$13)</f>
        <v>2</v>
      </c>
      <c r="L5" s="36">
        <f aca="true" t="shared" si="0" ref="L5:L13">I5+J5+K5</f>
        <v>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ht="13.5" customHeight="1">
      <c r="B6" s="73">
        <v>2</v>
      </c>
      <c r="C6" s="6">
        <f>deltagare!B3</f>
        <v>37</v>
      </c>
      <c r="D6" s="6">
        <f>deltagare!C3</f>
        <v>707</v>
      </c>
      <c r="E6" s="6">
        <f>deltagare!D3</f>
        <v>1.09</v>
      </c>
      <c r="F6" s="6">
        <f>deltagare!E3</f>
        <v>0</v>
      </c>
      <c r="G6" s="6" t="str">
        <f>deltagare!F3</f>
        <v>Thorbjörn Brandberg</v>
      </c>
      <c r="H6" s="6" t="str">
        <f>deltagare!H3</f>
        <v>D</v>
      </c>
      <c r="I6" s="11">
        <f>SUMIF('segl1 tot'!$G$5:$G$13,G6,'segl1 tot'!$L$5:$L$13)</f>
        <v>1</v>
      </c>
      <c r="J6" s="11">
        <f>SUMIF('segl2 tot'!$G$5:$G$13,G6,'segl2 tot'!$L$5:$L$13)</f>
        <v>2</v>
      </c>
      <c r="K6" s="11">
        <f>SUMIF('segl3 tot'!$G$5:$G$13,G6,'segl3 tot'!$L$5:$L$13)</f>
        <v>5</v>
      </c>
      <c r="L6" s="36">
        <f t="shared" si="0"/>
        <v>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12" ht="13.5" customHeight="1">
      <c r="B7" s="73">
        <v>3</v>
      </c>
      <c r="C7" s="6">
        <f>deltagare!B11</f>
        <v>643</v>
      </c>
      <c r="D7" s="6" t="str">
        <f>deltagare!C11</f>
        <v>First 40.7</v>
      </c>
      <c r="E7" s="6">
        <f>deltagare!D11</f>
        <v>1.34</v>
      </c>
      <c r="F7" s="6" t="str">
        <f>deltagare!E11</f>
        <v>Karukera</v>
      </c>
      <c r="G7" s="6" t="str">
        <f>deltagare!F11</f>
        <v>Ola Sandell</v>
      </c>
      <c r="H7" s="6" t="str">
        <f>deltagare!H11</f>
        <v>E</v>
      </c>
      <c r="I7" s="11">
        <f>SUMIF('segl1 tot'!$G$5:$G$13,G7,'segl1 tot'!$L$5:$L$13)</f>
        <v>2</v>
      </c>
      <c r="J7" s="11">
        <f>SUMIF('segl2 tot'!$G$5:$G$13,G7,'segl2 tot'!$L$5:$L$13)</f>
        <v>4</v>
      </c>
      <c r="K7" s="11">
        <f>SUMIF('segl3 tot'!$G$5:$G$13,G7,'segl3 tot'!$L$5:$L$13)</f>
        <v>4</v>
      </c>
      <c r="L7" s="36">
        <f t="shared" si="0"/>
        <v>10</v>
      </c>
    </row>
    <row r="8" spans="2:12" ht="13.5" customHeight="1">
      <c r="B8" s="73">
        <v>4</v>
      </c>
      <c r="C8" s="6">
        <f>deltagare!B8</f>
        <v>152</v>
      </c>
      <c r="D8" s="6" t="str">
        <f>deltagare!C8</f>
        <v>Compis 97</v>
      </c>
      <c r="E8" s="6">
        <f>deltagare!D8</f>
        <v>1.1</v>
      </c>
      <c r="F8" s="6" t="str">
        <f>deltagare!E8</f>
        <v>Charmija</v>
      </c>
      <c r="G8" s="6" t="str">
        <f>deltagare!F8</f>
        <v>Lars-Åke Andersson</v>
      </c>
      <c r="H8" s="6" t="str">
        <f>deltagare!H8</f>
        <v>E</v>
      </c>
      <c r="I8" s="11">
        <f>SUMIF('segl1 tot'!$G$5:$G$13,G8,'segl1 tot'!$L$5:$L$13)</f>
        <v>6</v>
      </c>
      <c r="J8" s="11">
        <f>SUMIF('segl2 tot'!$G$5:$G$13,G8,'segl2 tot'!$L$5:$L$13)</f>
        <v>5</v>
      </c>
      <c r="K8" s="11">
        <f>SUMIF('segl3 tot'!$G$5:$G$13,G8,'segl3 tot'!$L$5:$L$13)</f>
        <v>1</v>
      </c>
      <c r="L8" s="36">
        <f t="shared" si="0"/>
        <v>12</v>
      </c>
    </row>
    <row r="9" spans="2:12" ht="13.5" customHeight="1">
      <c r="B9" s="73">
        <v>5</v>
      </c>
      <c r="C9" s="6">
        <f>deltagare!B5</f>
        <v>23</v>
      </c>
      <c r="D9" s="6" t="str">
        <f>deltagare!C5</f>
        <v>J24</v>
      </c>
      <c r="E9" s="6">
        <f>deltagare!D5</f>
        <v>1.11</v>
      </c>
      <c r="F9" s="6">
        <f>deltagare!E5</f>
        <v>0</v>
      </c>
      <c r="G9" s="6" t="str">
        <f>deltagare!F5</f>
        <v>Claes Källqvist</v>
      </c>
      <c r="H9" s="6" t="str">
        <f>deltagare!H5</f>
        <v>D</v>
      </c>
      <c r="I9" s="11">
        <f>SUMIF('segl1 tot'!$G$5:$G$13,G9,'segl1 tot'!$L$5:$L$13)</f>
        <v>3</v>
      </c>
      <c r="J9" s="11">
        <f>SUMIF('segl2 tot'!$G$5:$G$13,G9,'segl2 tot'!$L$5:$L$13)</f>
        <v>3</v>
      </c>
      <c r="K9" s="11">
        <f>SUMIF('segl3 tot'!$G$5:$G$13,G9,'segl3 tot'!$L$5:$L$13)</f>
        <v>7</v>
      </c>
      <c r="L9" s="36">
        <f t="shared" si="0"/>
        <v>13</v>
      </c>
    </row>
    <row r="10" spans="2:256" s="3" customFormat="1" ht="13.5" customHeight="1">
      <c r="B10" s="73">
        <v>6</v>
      </c>
      <c r="C10" s="6">
        <f>deltagare!B6</f>
        <v>282</v>
      </c>
      <c r="D10" s="6" t="str">
        <f>deltagare!C6</f>
        <v>Melges 24</v>
      </c>
      <c r="E10" s="6">
        <f>deltagare!D6</f>
        <v>1.27</v>
      </c>
      <c r="F10" s="6">
        <f>deltagare!E6</f>
        <v>0</v>
      </c>
      <c r="G10" s="6" t="str">
        <f>deltagare!F6</f>
        <v>Tomas Jansson</v>
      </c>
      <c r="H10" s="6" t="str">
        <f>deltagare!H6</f>
        <v>D</v>
      </c>
      <c r="I10" s="11">
        <f>SUMIF('segl1 tot'!$G$5:$G$13,G10,'segl1 tot'!$L$5:$L$13)</f>
        <v>5</v>
      </c>
      <c r="J10" s="11">
        <f>SUMIF('segl2 tot'!$G$5:$G$13,G10,'segl2 tot'!$L$5:$L$13)</f>
        <v>6</v>
      </c>
      <c r="K10" s="11">
        <f>SUMIF('segl3 tot'!$G$5:$G$13,G10,'segl3 tot'!$L$5:$L$13)</f>
        <v>3</v>
      </c>
      <c r="L10" s="36">
        <f t="shared" si="0"/>
        <v>14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s="3" customFormat="1" ht="13.5" customHeight="1">
      <c r="B11" s="73">
        <v>7</v>
      </c>
      <c r="C11" s="6">
        <f>deltagare!B7</f>
        <v>7363</v>
      </c>
      <c r="D11" s="6" t="str">
        <f>deltagare!C7</f>
        <v>One off 1/4 ton</v>
      </c>
      <c r="E11" s="6">
        <f>deltagare!D7</f>
        <v>1.08</v>
      </c>
      <c r="F11" s="6">
        <f>deltagare!E7</f>
        <v>0</v>
      </c>
      <c r="G11" s="6" t="str">
        <f>deltagare!F7</f>
        <v>André Henriksson</v>
      </c>
      <c r="H11" s="6" t="str">
        <f>deltagare!H7</f>
        <v>E</v>
      </c>
      <c r="I11" s="11">
        <f>SUMIF('segl1 tot'!$G$5:$G$13,G11,'segl1 tot'!$L$5:$L$13)</f>
        <v>7</v>
      </c>
      <c r="J11" s="11">
        <f>SUMIF('segl2 tot'!$G$5:$G$13,G11,'segl2 tot'!$L$5:$L$13)</f>
        <v>7</v>
      </c>
      <c r="K11" s="11">
        <f>SUMIF('segl3 tot'!$G$5:$G$13,G11,'segl3 tot'!$L$5:$L$13)</f>
        <v>6</v>
      </c>
      <c r="L11" s="36">
        <f t="shared" si="0"/>
        <v>20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56" s="3" customFormat="1" ht="13.5" customHeight="1">
      <c r="B12" s="73">
        <v>8</v>
      </c>
      <c r="C12" s="6">
        <f>deltagare!B10</f>
        <v>17</v>
      </c>
      <c r="D12" s="6" t="str">
        <f>deltagare!C10</f>
        <v>X-102</v>
      </c>
      <c r="E12" s="6">
        <f>deltagare!D10</f>
        <v>1.2</v>
      </c>
      <c r="F12" s="6">
        <f>deltagare!E10</f>
        <v>0</v>
      </c>
      <c r="G12" s="6" t="str">
        <f>deltagare!F10</f>
        <v>Patrik Carlén</v>
      </c>
      <c r="H12" s="6" t="str">
        <f>deltagare!H10</f>
        <v>E</v>
      </c>
      <c r="I12" s="11">
        <f>SUMIF('segl1 tot'!$G$5:$G$13,G12,'segl1 tot'!$L$5:$L$13)</f>
        <v>8</v>
      </c>
      <c r="J12" s="11">
        <f>SUMIF('segl2 tot'!$G$5:$G$13,G12,'segl2 tot'!$L$5:$L$13)</f>
        <v>8</v>
      </c>
      <c r="K12" s="11">
        <f>SUMIF('segl3 tot'!$G$5:$G$13,G12,'segl3 tot'!$L$5:$L$13)</f>
        <v>8</v>
      </c>
      <c r="L12" s="36">
        <f t="shared" si="0"/>
        <v>24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:12" ht="12.75">
      <c r="B13" s="73">
        <v>9</v>
      </c>
      <c r="C13" s="6">
        <f>deltagare!B9</f>
        <v>8380</v>
      </c>
      <c r="D13" s="6" t="str">
        <f>deltagare!C9</f>
        <v>Tailwind 35</v>
      </c>
      <c r="E13" s="6">
        <f>deltagare!D9</f>
        <v>1.19</v>
      </c>
      <c r="F13" s="6">
        <f>deltagare!E9</f>
        <v>0</v>
      </c>
      <c r="G13" s="6" t="str">
        <f>deltagare!F9</f>
        <v>Berit Sandberg</v>
      </c>
      <c r="H13" s="6" t="str">
        <f>deltagare!H9</f>
        <v>E</v>
      </c>
      <c r="I13" s="11">
        <f>SUMIF('segl1 tot'!$G$5:$G$13,G13,'segl1 tot'!$L$5:$L$13)</f>
        <v>9</v>
      </c>
      <c r="J13" s="11">
        <f>SUMIF('segl2 tot'!$G$5:$G$13,G13,'segl2 tot'!$L$5:$L$13)</f>
        <v>9</v>
      </c>
      <c r="K13" s="11">
        <f>SUMIF('segl3 tot'!$G$5:$G$13,G13,'segl3 tot'!$L$5:$L$13)</f>
        <v>9</v>
      </c>
      <c r="L13" s="36">
        <f t="shared" si="0"/>
        <v>27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Åberg</dc:creator>
  <cp:keywords/>
  <dc:description/>
  <cp:lastModifiedBy>Viveca Egéus</cp:lastModifiedBy>
  <cp:lastPrinted>2007-06-03T07:14:04Z</cp:lastPrinted>
  <dcterms:created xsi:type="dcterms:W3CDTF">2001-05-12T21:37:41Z</dcterms:created>
  <dcterms:modified xsi:type="dcterms:W3CDTF">2007-06-03T07:14:56Z</dcterms:modified>
  <cp:category/>
  <cp:version/>
  <cp:contentType/>
  <cp:contentStatus/>
</cp:coreProperties>
</file>